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gineering\2. SEWER\Sewer\EPA Compliance\Reporting\EPA Annual Return 2025-2026\"/>
    </mc:Choice>
  </mc:AlternateContent>
  <xr:revisionPtr revIDLastSave="0" documentId="13_ncr:1_{71A10C3D-74B5-459E-B2DB-26908095E6F3}" xr6:coauthVersionLast="47" xr6:coauthVersionMax="47" xr10:uidLastSave="{00000000-0000-0000-0000-000000000000}"/>
  <bookViews>
    <workbookView xWindow="-120" yWindow="-120" windowWidth="29040" windowHeight="15720" tabRatio="603" activeTab="6" xr2:uid="{00000000-000D-0000-FFFF-FFFF00000000}"/>
  </bookViews>
  <sheets>
    <sheet name="2019-2020" sheetId="15" r:id="rId1"/>
    <sheet name="2020-2021" sheetId="20" r:id="rId2"/>
    <sheet name="2021-2022" sheetId="12" r:id="rId3"/>
    <sheet name="2022-2023" sheetId="18" r:id="rId4"/>
    <sheet name="2023-2024" sheetId="19" r:id="rId5"/>
    <sheet name="2024-2025" sheetId="22" r:id="rId6"/>
    <sheet name="2025-2026" sheetId="23" r:id="rId7"/>
    <sheet name="Flow Rates" sheetId="21" r:id="rId8"/>
  </sheets>
  <definedNames>
    <definedName name="_xlnm._FilterDatabase" localSheetId="7" hidden="1">'Flow Rates'!$A$2:$B$361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1" i="23" l="1"/>
  <c r="S81" i="23"/>
  <c r="Q81" i="23"/>
  <c r="P81" i="23"/>
  <c r="O81" i="23"/>
  <c r="M81" i="23"/>
  <c r="K81" i="23"/>
  <c r="I81" i="23"/>
  <c r="H81" i="23"/>
  <c r="F81" i="23"/>
  <c r="D81" i="23"/>
  <c r="L79" i="23"/>
  <c r="E79" i="23"/>
  <c r="T77" i="23"/>
  <c r="S77" i="23"/>
  <c r="R77" i="23"/>
  <c r="P77" i="23"/>
  <c r="O77" i="23"/>
  <c r="N77" i="23"/>
  <c r="L77" i="23"/>
  <c r="I77" i="23"/>
  <c r="H77" i="23"/>
  <c r="G77" i="23"/>
  <c r="E77" i="23"/>
  <c r="T75" i="23"/>
  <c r="T79" i="23" s="1"/>
  <c r="S75" i="23"/>
  <c r="S79" i="23" s="1"/>
  <c r="Q75" i="23"/>
  <c r="Q79" i="23" s="1"/>
  <c r="P75" i="23"/>
  <c r="P79" i="23" s="1"/>
  <c r="O75" i="23"/>
  <c r="O79" i="23" s="1"/>
  <c r="M75" i="23"/>
  <c r="M79" i="23" s="1"/>
  <c r="K75" i="23"/>
  <c r="K79" i="23" s="1"/>
  <c r="I75" i="23"/>
  <c r="I79" i="23" s="1"/>
  <c r="H75" i="23"/>
  <c r="H79" i="23" s="1"/>
  <c r="G75" i="23"/>
  <c r="F75" i="23"/>
  <c r="F79" i="23" s="1"/>
  <c r="D75" i="23"/>
  <c r="D79" i="23" s="1"/>
  <c r="AK38" i="23"/>
  <c r="AJ38" i="23"/>
  <c r="AI38" i="23"/>
  <c r="AG38" i="23"/>
  <c r="AE38" i="23"/>
  <c r="AC38" i="23"/>
  <c r="AB38" i="23"/>
  <c r="Z38" i="23"/>
  <c r="Y38" i="23"/>
  <c r="T38" i="23"/>
  <c r="S38" i="23"/>
  <c r="Q38" i="23"/>
  <c r="P38" i="23"/>
  <c r="O38" i="23"/>
  <c r="M38" i="23"/>
  <c r="K38" i="23"/>
  <c r="I38" i="23"/>
  <c r="H38" i="23"/>
  <c r="F38" i="23"/>
  <c r="D38" i="23"/>
  <c r="AK36" i="23"/>
  <c r="AK41" i="23" s="1"/>
  <c r="AJ36" i="23"/>
  <c r="AJ41" i="23" s="1"/>
  <c r="AI36" i="23"/>
  <c r="AI41" i="23" s="1"/>
  <c r="AG36" i="23"/>
  <c r="AG41" i="23" s="1"/>
  <c r="AF36" i="23"/>
  <c r="AE36" i="23"/>
  <c r="AE41" i="23" s="1"/>
  <c r="AC36" i="23"/>
  <c r="AC41" i="23" s="1"/>
  <c r="L36" i="23"/>
  <c r="E36" i="23"/>
  <c r="AL34" i="23"/>
  <c r="AJ34" i="23"/>
  <c r="AI34" i="23"/>
  <c r="AH34" i="23"/>
  <c r="AF34" i="23"/>
  <c r="AC34" i="23"/>
  <c r="AB34" i="23"/>
  <c r="AA34" i="23"/>
  <c r="Y34" i="23"/>
  <c r="T34" i="23"/>
  <c r="S34" i="23"/>
  <c r="R34" i="23"/>
  <c r="P34" i="23"/>
  <c r="O34" i="23"/>
  <c r="N34" i="23"/>
  <c r="L34" i="23"/>
  <c r="I34" i="23"/>
  <c r="H34" i="23"/>
  <c r="G34" i="23"/>
  <c r="E34" i="23"/>
  <c r="AK32" i="23"/>
  <c r="AJ32" i="23"/>
  <c r="AI32" i="23"/>
  <c r="AG32" i="23"/>
  <c r="AE32" i="23"/>
  <c r="AC32" i="23"/>
  <c r="AB32" i="23"/>
  <c r="AB36" i="23" s="1"/>
  <c r="AB41" i="23" s="1"/>
  <c r="AA32" i="23"/>
  <c r="Z32" i="23"/>
  <c r="Z36" i="23" s="1"/>
  <c r="Z41" i="23" s="1"/>
  <c r="Y32" i="23"/>
  <c r="Y36" i="23" s="1"/>
  <c r="Y41" i="23" s="1"/>
  <c r="T32" i="23"/>
  <c r="T36" i="23" s="1"/>
  <c r="S32" i="23"/>
  <c r="S36" i="23" s="1"/>
  <c r="Q32" i="23"/>
  <c r="Q36" i="23" s="1"/>
  <c r="Q88" i="23" s="1"/>
  <c r="P32" i="23"/>
  <c r="P36" i="23" s="1"/>
  <c r="P88" i="23" s="1"/>
  <c r="O32" i="23"/>
  <c r="O36" i="23" s="1"/>
  <c r="O88" i="23" s="1"/>
  <c r="M32" i="23"/>
  <c r="M36" i="23" s="1"/>
  <c r="M88" i="23" s="1"/>
  <c r="K32" i="23"/>
  <c r="K36" i="23" s="1"/>
  <c r="K88" i="23" s="1"/>
  <c r="I32" i="23"/>
  <c r="I36" i="23" s="1"/>
  <c r="I88" i="23" s="1"/>
  <c r="H32" i="23"/>
  <c r="H36" i="23" s="1"/>
  <c r="H88" i="23" s="1"/>
  <c r="F32" i="23"/>
  <c r="F36" i="23" s="1"/>
  <c r="F88" i="23" s="1"/>
  <c r="D32" i="23"/>
  <c r="D36" i="23" s="1"/>
  <c r="D88" i="23" s="1"/>
  <c r="T81" i="22"/>
  <c r="S81" i="22"/>
  <c r="Q81" i="22"/>
  <c r="P81" i="22"/>
  <c r="O81" i="22"/>
  <c r="M81" i="22"/>
  <c r="K81" i="22"/>
  <c r="I81" i="22"/>
  <c r="H81" i="22"/>
  <c r="F81" i="22"/>
  <c r="D81" i="22"/>
  <c r="L79" i="22"/>
  <c r="E79" i="22"/>
  <c r="T77" i="22"/>
  <c r="S77" i="22"/>
  <c r="R77" i="22"/>
  <c r="P77" i="22"/>
  <c r="O77" i="22"/>
  <c r="N77" i="22"/>
  <c r="L77" i="22"/>
  <c r="I77" i="22"/>
  <c r="H77" i="22"/>
  <c r="G77" i="22"/>
  <c r="E77" i="22"/>
  <c r="T75" i="22"/>
  <c r="T79" i="22" s="1"/>
  <c r="S75" i="22"/>
  <c r="S79" i="22" s="1"/>
  <c r="Q75" i="22"/>
  <c r="Q79" i="22" s="1"/>
  <c r="P75" i="22"/>
  <c r="P79" i="22" s="1"/>
  <c r="O75" i="22"/>
  <c r="O79" i="22" s="1"/>
  <c r="M75" i="22"/>
  <c r="M79" i="22" s="1"/>
  <c r="K75" i="22"/>
  <c r="K79" i="22" s="1"/>
  <c r="I75" i="22"/>
  <c r="I79" i="22" s="1"/>
  <c r="H75" i="22"/>
  <c r="H79" i="22" s="1"/>
  <c r="G75" i="22"/>
  <c r="F75" i="22"/>
  <c r="F79" i="22" s="1"/>
  <c r="D75" i="22"/>
  <c r="D79" i="22" s="1"/>
  <c r="AK38" i="22"/>
  <c r="AJ38" i="22"/>
  <c r="AI38" i="22"/>
  <c r="AG38" i="22"/>
  <c r="AE38" i="22"/>
  <c r="AC38" i="22"/>
  <c r="AB38" i="22"/>
  <c r="Z38" i="22"/>
  <c r="Y38" i="22"/>
  <c r="T38" i="22"/>
  <c r="S38" i="22"/>
  <c r="Q38" i="22"/>
  <c r="P38" i="22"/>
  <c r="O38" i="22"/>
  <c r="M38" i="22"/>
  <c r="K38" i="22"/>
  <c r="I38" i="22"/>
  <c r="H38" i="22"/>
  <c r="F38" i="22"/>
  <c r="D38" i="22"/>
  <c r="AF36" i="22"/>
  <c r="AE36" i="22"/>
  <c r="AE41" i="22" s="1"/>
  <c r="L36" i="22"/>
  <c r="E36" i="22"/>
  <c r="AL34" i="22"/>
  <c r="AJ34" i="22"/>
  <c r="AI34" i="22"/>
  <c r="AH34" i="22"/>
  <c r="AF34" i="22"/>
  <c r="AC34" i="22"/>
  <c r="AB34" i="22"/>
  <c r="AA34" i="22"/>
  <c r="Y34" i="22"/>
  <c r="T34" i="22"/>
  <c r="S34" i="22"/>
  <c r="R34" i="22"/>
  <c r="P34" i="22"/>
  <c r="O34" i="22"/>
  <c r="N34" i="22"/>
  <c r="L34" i="22"/>
  <c r="I34" i="22"/>
  <c r="H34" i="22"/>
  <c r="G34" i="22"/>
  <c r="E34" i="22"/>
  <c r="AK32" i="22"/>
  <c r="AK36" i="22" s="1"/>
  <c r="AK41" i="22" s="1"/>
  <c r="AJ32" i="22"/>
  <c r="AJ36" i="22" s="1"/>
  <c r="AJ41" i="22" s="1"/>
  <c r="AI32" i="22"/>
  <c r="AI36" i="22" s="1"/>
  <c r="AI41" i="22" s="1"/>
  <c r="AG32" i="22"/>
  <c r="AG36" i="22" s="1"/>
  <c r="AG41" i="22" s="1"/>
  <c r="AE32" i="22"/>
  <c r="AC32" i="22"/>
  <c r="AC36" i="22" s="1"/>
  <c r="AC41" i="22" s="1"/>
  <c r="AB32" i="22"/>
  <c r="AB36" i="22" s="1"/>
  <c r="AB41" i="22" s="1"/>
  <c r="AA32" i="22"/>
  <c r="Z32" i="22"/>
  <c r="Z36" i="22" s="1"/>
  <c r="Z41" i="22" s="1"/>
  <c r="Y32" i="22"/>
  <c r="Y36" i="22" s="1"/>
  <c r="Y41" i="22" s="1"/>
  <c r="T32" i="22"/>
  <c r="T36" i="22" s="1"/>
  <c r="S32" i="22"/>
  <c r="S36" i="22" s="1"/>
  <c r="Q32" i="22"/>
  <c r="Q36" i="22" s="1"/>
  <c r="Q88" i="22" s="1"/>
  <c r="P32" i="22"/>
  <c r="P36" i="22" s="1"/>
  <c r="P88" i="22" s="1"/>
  <c r="O32" i="22"/>
  <c r="O36" i="22" s="1"/>
  <c r="O88" i="22" s="1"/>
  <c r="M32" i="22"/>
  <c r="M36" i="22" s="1"/>
  <c r="M88" i="22" s="1"/>
  <c r="K32" i="22"/>
  <c r="K36" i="22" s="1"/>
  <c r="K88" i="22" s="1"/>
  <c r="I32" i="22"/>
  <c r="I36" i="22" s="1"/>
  <c r="I88" i="22" s="1"/>
  <c r="H32" i="22"/>
  <c r="H36" i="22" s="1"/>
  <c r="H88" i="22" s="1"/>
  <c r="F32" i="22"/>
  <c r="F36" i="22" s="1"/>
  <c r="F88" i="22" s="1"/>
  <c r="D32" i="22"/>
  <c r="D36" i="22" s="1"/>
  <c r="D88" i="22" s="1"/>
  <c r="G34" i="19"/>
  <c r="AK32" i="19"/>
  <c r="AJ32" i="19"/>
  <c r="AI32" i="19"/>
  <c r="AG32" i="19"/>
  <c r="AE32" i="19"/>
  <c r="AC32" i="19"/>
  <c r="AB32" i="19"/>
  <c r="Z32" i="19"/>
  <c r="Y32" i="19"/>
  <c r="T75" i="19"/>
  <c r="S75" i="19"/>
  <c r="Q75" i="19"/>
  <c r="P75" i="19"/>
  <c r="O75" i="19"/>
  <c r="M75" i="19"/>
  <c r="K75" i="19"/>
  <c r="I75" i="19"/>
  <c r="H75" i="19"/>
  <c r="F75" i="19"/>
  <c r="D75" i="19"/>
  <c r="T32" i="19"/>
  <c r="S32" i="19"/>
  <c r="Q32" i="19"/>
  <c r="P32" i="19"/>
  <c r="P36" i="19" s="1"/>
  <c r="O32" i="19"/>
  <c r="M32" i="19"/>
  <c r="K32" i="19"/>
  <c r="I32" i="19"/>
  <c r="H32" i="19"/>
  <c r="F32" i="19"/>
  <c r="D32" i="19"/>
  <c r="AM74" i="20" l="1"/>
  <c r="AL74" i="20"/>
  <c r="AJ74" i="20"/>
  <c r="AI74" i="20"/>
  <c r="AG74" i="20"/>
  <c r="AE74" i="20"/>
  <c r="AC74" i="20"/>
  <c r="AB74" i="20"/>
  <c r="Z74" i="20"/>
  <c r="Y74" i="20"/>
  <c r="T74" i="20"/>
  <c r="S74" i="20"/>
  <c r="Q74" i="20"/>
  <c r="P74" i="20"/>
  <c r="O74" i="20"/>
  <c r="M74" i="20"/>
  <c r="K74" i="20"/>
  <c r="I74" i="20"/>
  <c r="H74" i="20"/>
  <c r="F74" i="20"/>
  <c r="D74" i="20"/>
  <c r="AM72" i="20"/>
  <c r="AJ72" i="20"/>
  <c r="AF72" i="20"/>
  <c r="AB72" i="20"/>
  <c r="Y72" i="20"/>
  <c r="M72" i="20"/>
  <c r="L72" i="20"/>
  <c r="K72" i="20"/>
  <c r="E72" i="20"/>
  <c r="AM70" i="20"/>
  <c r="AL70" i="20"/>
  <c r="AK70" i="20"/>
  <c r="AI70" i="20"/>
  <c r="AH70" i="20"/>
  <c r="AF70" i="20"/>
  <c r="AC70" i="20"/>
  <c r="AB70" i="20"/>
  <c r="AA70" i="20"/>
  <c r="Y70" i="20"/>
  <c r="T70" i="20"/>
  <c r="S70" i="20"/>
  <c r="R70" i="20"/>
  <c r="P70" i="20"/>
  <c r="O70" i="20"/>
  <c r="N70" i="20"/>
  <c r="L70" i="20"/>
  <c r="I70" i="20"/>
  <c r="H70" i="20"/>
  <c r="G70" i="20"/>
  <c r="E70" i="20"/>
  <c r="AM68" i="20"/>
  <c r="AL68" i="20"/>
  <c r="AL72" i="20" s="1"/>
  <c r="AJ68" i="20"/>
  <c r="AI68" i="20"/>
  <c r="AI72" i="20" s="1"/>
  <c r="AG68" i="20"/>
  <c r="AG72" i="20" s="1"/>
  <c r="AE68" i="20"/>
  <c r="AE72" i="20" s="1"/>
  <c r="AC68" i="20"/>
  <c r="AC72" i="20" s="1"/>
  <c r="AB68" i="20"/>
  <c r="AA68" i="20"/>
  <c r="Z68" i="20"/>
  <c r="Z72" i="20" s="1"/>
  <c r="Y68" i="20"/>
  <c r="T68" i="20"/>
  <c r="T72" i="20" s="1"/>
  <c r="S68" i="20"/>
  <c r="S72" i="20" s="1"/>
  <c r="Q68" i="20"/>
  <c r="Q72" i="20" s="1"/>
  <c r="P68" i="20"/>
  <c r="P72" i="20" s="1"/>
  <c r="O68" i="20"/>
  <c r="O72" i="20" s="1"/>
  <c r="M68" i="20"/>
  <c r="K68" i="20"/>
  <c r="I68" i="20"/>
  <c r="I72" i="20" s="1"/>
  <c r="H68" i="20"/>
  <c r="H72" i="20" s="1"/>
  <c r="G68" i="20"/>
  <c r="F68" i="20"/>
  <c r="F72" i="20" s="1"/>
  <c r="D68" i="20"/>
  <c r="D72" i="20" s="1"/>
  <c r="AK35" i="20"/>
  <c r="AJ35" i="20"/>
  <c r="AI35" i="20"/>
  <c r="AG35" i="20"/>
  <c r="AE35" i="20"/>
  <c r="AC35" i="20"/>
  <c r="AB35" i="20"/>
  <c r="Z35" i="20"/>
  <c r="Y35" i="20"/>
  <c r="Q35" i="20"/>
  <c r="P35" i="20"/>
  <c r="O35" i="20"/>
  <c r="M35" i="20"/>
  <c r="K35" i="20"/>
  <c r="I35" i="20"/>
  <c r="H35" i="20"/>
  <c r="F35" i="20"/>
  <c r="D35" i="20"/>
  <c r="AJ33" i="20"/>
  <c r="AJ38" i="20" s="1"/>
  <c r="AG33" i="20"/>
  <c r="AG38" i="20" s="1"/>
  <c r="AF33" i="20"/>
  <c r="Y33" i="20"/>
  <c r="Y38" i="20" s="1"/>
  <c r="P33" i="20"/>
  <c r="P81" i="20" s="1"/>
  <c r="L33" i="20"/>
  <c r="H33" i="20"/>
  <c r="H81" i="20" s="1"/>
  <c r="E33" i="20"/>
  <c r="AL31" i="20"/>
  <c r="AJ31" i="20"/>
  <c r="AI31" i="20"/>
  <c r="AH31" i="20"/>
  <c r="AF31" i="20"/>
  <c r="AC31" i="20"/>
  <c r="AB31" i="20"/>
  <c r="AA31" i="20"/>
  <c r="Y31" i="20"/>
  <c r="R31" i="20"/>
  <c r="P31" i="20"/>
  <c r="O31" i="20"/>
  <c r="N31" i="20"/>
  <c r="L31" i="20"/>
  <c r="I31" i="20"/>
  <c r="H31" i="20"/>
  <c r="G31" i="20"/>
  <c r="E31" i="20"/>
  <c r="AK29" i="20"/>
  <c r="AK33" i="20" s="1"/>
  <c r="AK38" i="20" s="1"/>
  <c r="AJ29" i="20"/>
  <c r="AI29" i="20"/>
  <c r="AI33" i="20" s="1"/>
  <c r="AI38" i="20" s="1"/>
  <c r="AG29" i="20"/>
  <c r="AE29" i="20"/>
  <c r="AE33" i="20" s="1"/>
  <c r="AE38" i="20" s="1"/>
  <c r="AC29" i="20"/>
  <c r="AC33" i="20" s="1"/>
  <c r="AC38" i="20" s="1"/>
  <c r="AB29" i="20"/>
  <c r="AB33" i="20" s="1"/>
  <c r="AB38" i="20" s="1"/>
  <c r="AA29" i="20"/>
  <c r="Z29" i="20"/>
  <c r="Z33" i="20" s="1"/>
  <c r="Z38" i="20" s="1"/>
  <c r="Y29" i="20"/>
  <c r="Q29" i="20"/>
  <c r="Q33" i="20" s="1"/>
  <c r="Q81" i="20" s="1"/>
  <c r="P29" i="20"/>
  <c r="O29" i="20"/>
  <c r="O33" i="20" s="1"/>
  <c r="O81" i="20" s="1"/>
  <c r="M29" i="20"/>
  <c r="M33" i="20" s="1"/>
  <c r="M81" i="20" s="1"/>
  <c r="K29" i="20"/>
  <c r="K33" i="20" s="1"/>
  <c r="K81" i="20" s="1"/>
  <c r="I29" i="20"/>
  <c r="I33" i="20" s="1"/>
  <c r="I81" i="20" s="1"/>
  <c r="H29" i="20"/>
  <c r="G29" i="20"/>
  <c r="F29" i="20"/>
  <c r="F33" i="20" s="1"/>
  <c r="F81" i="20" s="1"/>
  <c r="D29" i="20"/>
  <c r="D33" i="20" s="1"/>
  <c r="D81" i="20" s="1"/>
  <c r="T81" i="19" l="1"/>
  <c r="S81" i="19"/>
  <c r="Q81" i="19"/>
  <c r="P81" i="19"/>
  <c r="O81" i="19"/>
  <c r="M81" i="19"/>
  <c r="K81" i="19"/>
  <c r="I81" i="19"/>
  <c r="H81" i="19"/>
  <c r="F81" i="19"/>
  <c r="D81" i="19"/>
  <c r="P79" i="19"/>
  <c r="L79" i="19"/>
  <c r="E79" i="19"/>
  <c r="T77" i="19"/>
  <c r="S77" i="19"/>
  <c r="R77" i="19"/>
  <c r="P77" i="19"/>
  <c r="O77" i="19"/>
  <c r="N77" i="19"/>
  <c r="L77" i="19"/>
  <c r="I77" i="19"/>
  <c r="H77" i="19"/>
  <c r="G77" i="19"/>
  <c r="E77" i="19"/>
  <c r="T79" i="19"/>
  <c r="S79" i="19"/>
  <c r="Q79" i="19"/>
  <c r="O79" i="19"/>
  <c r="M79" i="19"/>
  <c r="K79" i="19"/>
  <c r="I79" i="19"/>
  <c r="H79" i="19"/>
  <c r="G75" i="19"/>
  <c r="F79" i="19"/>
  <c r="D79" i="19"/>
  <c r="AK38" i="19"/>
  <c r="AJ38" i="19"/>
  <c r="AI38" i="19"/>
  <c r="AG38" i="19"/>
  <c r="AE38" i="19"/>
  <c r="AC38" i="19"/>
  <c r="AB38" i="19"/>
  <c r="Z38" i="19"/>
  <c r="Y38" i="19"/>
  <c r="T38" i="19"/>
  <c r="S38" i="19"/>
  <c r="Q38" i="19"/>
  <c r="P38" i="19"/>
  <c r="O38" i="19"/>
  <c r="M38" i="19"/>
  <c r="K38" i="19"/>
  <c r="I38" i="19"/>
  <c r="H38" i="19"/>
  <c r="F38" i="19"/>
  <c r="D38" i="19"/>
  <c r="AJ36" i="19"/>
  <c r="AJ41" i="19" s="1"/>
  <c r="AG36" i="19"/>
  <c r="AG41" i="19" s="1"/>
  <c r="AF36" i="19"/>
  <c r="Y36" i="19"/>
  <c r="Y41" i="19" s="1"/>
  <c r="T36" i="19"/>
  <c r="S36" i="19"/>
  <c r="Q36" i="19"/>
  <c r="Q88" i="19" s="1"/>
  <c r="P88" i="19"/>
  <c r="O36" i="19"/>
  <c r="O88" i="19" s="1"/>
  <c r="L36" i="19"/>
  <c r="H36" i="19"/>
  <c r="H88" i="19" s="1"/>
  <c r="E36" i="19"/>
  <c r="AL34" i="19"/>
  <c r="AJ34" i="19"/>
  <c r="AI34" i="19"/>
  <c r="AH34" i="19"/>
  <c r="AF34" i="19"/>
  <c r="AC34" i="19"/>
  <c r="AB34" i="19"/>
  <c r="AA34" i="19"/>
  <c r="Y34" i="19"/>
  <c r="T34" i="19"/>
  <c r="S34" i="19"/>
  <c r="R34" i="19"/>
  <c r="P34" i="19"/>
  <c r="O34" i="19"/>
  <c r="N34" i="19"/>
  <c r="L34" i="19"/>
  <c r="I34" i="19"/>
  <c r="H34" i="19"/>
  <c r="E34" i="19"/>
  <c r="AK36" i="19"/>
  <c r="AK41" i="19" s="1"/>
  <c r="AI36" i="19"/>
  <c r="AI41" i="19" s="1"/>
  <c r="AE36" i="19"/>
  <c r="AE41" i="19" s="1"/>
  <c r="AC36" i="19"/>
  <c r="AC41" i="19" s="1"/>
  <c r="AB36" i="19"/>
  <c r="AB41" i="19" s="1"/>
  <c r="AA32" i="19"/>
  <c r="Z36" i="19"/>
  <c r="Z41" i="19" s="1"/>
  <c r="M36" i="19"/>
  <c r="M88" i="19" s="1"/>
  <c r="K36" i="19"/>
  <c r="K88" i="19" s="1"/>
  <c r="I36" i="19"/>
  <c r="I88" i="19" s="1"/>
  <c r="F36" i="19"/>
  <c r="F88" i="19" s="1"/>
  <c r="D36" i="19"/>
  <c r="D88" i="19" s="1"/>
  <c r="P34" i="18"/>
  <c r="P38" i="18"/>
  <c r="P36" i="18"/>
  <c r="Q36" i="18" l="1"/>
  <c r="Q88" i="18" s="1"/>
  <c r="M32" i="18"/>
  <c r="M36" i="18" s="1"/>
  <c r="M88" i="18" s="1"/>
  <c r="K32" i="18"/>
  <c r="K36" i="18" s="1"/>
  <c r="K88" i="18" s="1"/>
  <c r="I32" i="18"/>
  <c r="I36" i="18" s="1"/>
  <c r="I88" i="18" s="1"/>
  <c r="F32" i="18"/>
  <c r="F36" i="18" s="1"/>
  <c r="F88" i="18" s="1"/>
  <c r="D32" i="18"/>
  <c r="D36" i="18" s="1"/>
  <c r="D88" i="18" s="1"/>
  <c r="S36" i="18"/>
  <c r="O36" i="18"/>
  <c r="O88" i="18" s="1"/>
  <c r="T38" i="18"/>
  <c r="T36" i="18"/>
  <c r="T34" i="18"/>
  <c r="S38" i="18"/>
  <c r="S34" i="18"/>
  <c r="T81" i="18"/>
  <c r="S81" i="18"/>
  <c r="Q81" i="18"/>
  <c r="P81" i="18"/>
  <c r="O81" i="18"/>
  <c r="M81" i="18"/>
  <c r="K81" i="18"/>
  <c r="I81" i="18"/>
  <c r="H81" i="18"/>
  <c r="F81" i="18"/>
  <c r="D81" i="18"/>
  <c r="L79" i="18"/>
  <c r="E79" i="18"/>
  <c r="T77" i="18"/>
  <c r="S77" i="18"/>
  <c r="R77" i="18"/>
  <c r="P77" i="18"/>
  <c r="O77" i="18"/>
  <c r="N77" i="18"/>
  <c r="L77" i="18"/>
  <c r="I77" i="18"/>
  <c r="H77" i="18"/>
  <c r="G77" i="18"/>
  <c r="E77" i="18"/>
  <c r="T75" i="18"/>
  <c r="T79" i="18" s="1"/>
  <c r="S75" i="18"/>
  <c r="S79" i="18" s="1"/>
  <c r="Q75" i="18"/>
  <c r="Q79" i="18" s="1"/>
  <c r="P79" i="18"/>
  <c r="O75" i="18"/>
  <c r="O79" i="18" s="1"/>
  <c r="M75" i="18"/>
  <c r="M79" i="18" s="1"/>
  <c r="K75" i="18"/>
  <c r="K79" i="18" s="1"/>
  <c r="I75" i="18"/>
  <c r="I79" i="18" s="1"/>
  <c r="H75" i="18"/>
  <c r="H79" i="18" s="1"/>
  <c r="G75" i="18"/>
  <c r="F75" i="18"/>
  <c r="F79" i="18" s="1"/>
  <c r="D75" i="18"/>
  <c r="D79" i="18" s="1"/>
  <c r="AK38" i="18"/>
  <c r="AJ38" i="18"/>
  <c r="AI38" i="18"/>
  <c r="AG38" i="18"/>
  <c r="AE38" i="18"/>
  <c r="AC38" i="18"/>
  <c r="AB38" i="18"/>
  <c r="Z38" i="18"/>
  <c r="Y38" i="18"/>
  <c r="Q38" i="18"/>
  <c r="O38" i="18"/>
  <c r="M38" i="18"/>
  <c r="K38" i="18"/>
  <c r="I38" i="18"/>
  <c r="H38" i="18"/>
  <c r="F38" i="18"/>
  <c r="D38" i="18"/>
  <c r="AF36" i="18"/>
  <c r="L36" i="18"/>
  <c r="E36" i="18"/>
  <c r="AL34" i="18"/>
  <c r="AJ34" i="18"/>
  <c r="AI34" i="18"/>
  <c r="AH34" i="18"/>
  <c r="AF34" i="18"/>
  <c r="AC34" i="18"/>
  <c r="AB34" i="18"/>
  <c r="AA34" i="18"/>
  <c r="Y34" i="18"/>
  <c r="R34" i="18"/>
  <c r="O34" i="18"/>
  <c r="N34" i="18"/>
  <c r="L34" i="18"/>
  <c r="I34" i="18"/>
  <c r="H34" i="18"/>
  <c r="G34" i="18"/>
  <c r="E34" i="18"/>
  <c r="AK32" i="18"/>
  <c r="AK36" i="18" s="1"/>
  <c r="AK41" i="18" s="1"/>
  <c r="AJ32" i="18"/>
  <c r="AJ36" i="18" s="1"/>
  <c r="AJ41" i="18" s="1"/>
  <c r="AI32" i="18"/>
  <c r="AI36" i="18" s="1"/>
  <c r="AI41" i="18" s="1"/>
  <c r="AG32" i="18"/>
  <c r="AG36" i="18" s="1"/>
  <c r="AG41" i="18" s="1"/>
  <c r="AE32" i="18"/>
  <c r="AE36" i="18" s="1"/>
  <c r="AE41" i="18" s="1"/>
  <c r="AC32" i="18"/>
  <c r="AC36" i="18" s="1"/>
  <c r="AC41" i="18" s="1"/>
  <c r="AB32" i="18"/>
  <c r="AB36" i="18" s="1"/>
  <c r="AB41" i="18" s="1"/>
  <c r="AA32" i="18"/>
  <c r="Z32" i="18"/>
  <c r="Z36" i="18" s="1"/>
  <c r="Z41" i="18" s="1"/>
  <c r="Y32" i="18"/>
  <c r="Y36" i="18" s="1"/>
  <c r="Y41" i="18" s="1"/>
  <c r="P88" i="18"/>
  <c r="H36" i="18"/>
  <c r="H88" i="18" s="1"/>
  <c r="T74" i="15"/>
  <c r="S74" i="15"/>
  <c r="T70" i="15"/>
  <c r="S70" i="15"/>
  <c r="T68" i="15"/>
  <c r="T72" i="15" s="1"/>
  <c r="S68" i="15"/>
  <c r="S72" i="15" s="1"/>
  <c r="AM74" i="15"/>
  <c r="AL74" i="15"/>
  <c r="AJ74" i="15"/>
  <c r="AI74" i="15"/>
  <c r="AG74" i="15"/>
  <c r="AE74" i="15"/>
  <c r="AC74" i="15"/>
  <c r="AB74" i="15"/>
  <c r="Z74" i="15"/>
  <c r="Y74" i="15"/>
  <c r="AF72" i="15"/>
  <c r="AM70" i="15"/>
  <c r="AL70" i="15"/>
  <c r="AK70" i="15"/>
  <c r="AI70" i="15"/>
  <c r="AH70" i="15"/>
  <c r="AF70" i="15"/>
  <c r="AC70" i="15"/>
  <c r="AB70" i="15"/>
  <c r="AA70" i="15"/>
  <c r="Y70" i="15"/>
  <c r="AM68" i="15"/>
  <c r="AM72" i="15"/>
  <c r="AL68" i="15"/>
  <c r="AL72" i="15" s="1"/>
  <c r="AJ68" i="15"/>
  <c r="AJ72" i="15" s="1"/>
  <c r="AI68" i="15"/>
  <c r="AI72" i="15" s="1"/>
  <c r="AG68" i="15"/>
  <c r="AG72" i="15"/>
  <c r="AE68" i="15"/>
  <c r="AE72" i="15" s="1"/>
  <c r="AC68" i="15"/>
  <c r="AC72" i="15" s="1"/>
  <c r="AB68" i="15"/>
  <c r="AB72" i="15" s="1"/>
  <c r="AA68" i="15"/>
  <c r="Z68" i="15"/>
  <c r="Z72" i="15" s="1"/>
  <c r="Y68" i="15"/>
  <c r="Y72" i="15" s="1"/>
  <c r="T74" i="12"/>
  <c r="S74" i="12"/>
  <c r="T70" i="12"/>
  <c r="S70" i="12"/>
  <c r="T68" i="12"/>
  <c r="T72" i="12" s="1"/>
  <c r="S68" i="12"/>
  <c r="S72" i="12" s="1"/>
  <c r="AM74" i="12"/>
  <c r="AL74" i="12"/>
  <c r="AJ74" i="12"/>
  <c r="AI74" i="12"/>
  <c r="AG74" i="12"/>
  <c r="AE74" i="12"/>
  <c r="AC74" i="12"/>
  <c r="AB74" i="12"/>
  <c r="Z74" i="12"/>
  <c r="Y74" i="12"/>
  <c r="AF72" i="12"/>
  <c r="AM70" i="12"/>
  <c r="AL70" i="12"/>
  <c r="AK70" i="12"/>
  <c r="AI70" i="12"/>
  <c r="AH70" i="12"/>
  <c r="AF70" i="12"/>
  <c r="AC70" i="12"/>
  <c r="AB70" i="12"/>
  <c r="AA70" i="12"/>
  <c r="Y70" i="12"/>
  <c r="AM68" i="12"/>
  <c r="AM72" i="12" s="1"/>
  <c r="AL68" i="12"/>
  <c r="AL72" i="12"/>
  <c r="AJ68" i="12"/>
  <c r="AJ72" i="12" s="1"/>
  <c r="AI68" i="12"/>
  <c r="AI72" i="12"/>
  <c r="AG68" i="12"/>
  <c r="AG72" i="12" s="1"/>
  <c r="AE68" i="12"/>
  <c r="AE72" i="12"/>
  <c r="AC68" i="12"/>
  <c r="AC72" i="12" s="1"/>
  <c r="AB68" i="12"/>
  <c r="AB72" i="12" s="1"/>
  <c r="AA68" i="12"/>
  <c r="Z68" i="12"/>
  <c r="Z72" i="12" s="1"/>
  <c r="Y68" i="12"/>
  <c r="Y72" i="12" s="1"/>
  <c r="Q74" i="12"/>
  <c r="P74" i="12"/>
  <c r="O74" i="12"/>
  <c r="M74" i="12"/>
  <c r="K74" i="12"/>
  <c r="I74" i="12"/>
  <c r="H74" i="12"/>
  <c r="F74" i="12"/>
  <c r="D74" i="12"/>
  <c r="L72" i="12"/>
  <c r="E72" i="12"/>
  <c r="R70" i="12"/>
  <c r="P70" i="12"/>
  <c r="O70" i="12"/>
  <c r="N70" i="12"/>
  <c r="L70" i="12"/>
  <c r="I70" i="12"/>
  <c r="H70" i="12"/>
  <c r="G70" i="12"/>
  <c r="E70" i="12"/>
  <c r="Q68" i="12"/>
  <c r="Q72" i="12" s="1"/>
  <c r="P68" i="12"/>
  <c r="P72" i="12" s="1"/>
  <c r="O68" i="12"/>
  <c r="O72" i="12" s="1"/>
  <c r="M68" i="12"/>
  <c r="M72" i="12" s="1"/>
  <c r="K68" i="12"/>
  <c r="K72" i="12" s="1"/>
  <c r="I68" i="12"/>
  <c r="I72" i="12" s="1"/>
  <c r="H68" i="12"/>
  <c r="H72" i="12" s="1"/>
  <c r="G68" i="12"/>
  <c r="F68" i="12"/>
  <c r="F72" i="12" s="1"/>
  <c r="D68" i="12"/>
  <c r="D72" i="12" s="1"/>
  <c r="AK35" i="12"/>
  <c r="AJ35" i="12"/>
  <c r="AI35" i="12"/>
  <c r="AG35" i="12"/>
  <c r="AE35" i="12"/>
  <c r="AC35" i="12"/>
  <c r="AB35" i="12"/>
  <c r="Z35" i="12"/>
  <c r="Y35" i="12"/>
  <c r="Q35" i="12"/>
  <c r="P35" i="12"/>
  <c r="O35" i="12"/>
  <c r="M35" i="12"/>
  <c r="K35" i="12"/>
  <c r="I35" i="12"/>
  <c r="H35" i="12"/>
  <c r="F35" i="12"/>
  <c r="D35" i="12"/>
  <c r="AF33" i="12"/>
  <c r="L33" i="12"/>
  <c r="E33" i="12"/>
  <c r="AL31" i="12"/>
  <c r="AJ31" i="12"/>
  <c r="AI31" i="12"/>
  <c r="AH31" i="12"/>
  <c r="AF31" i="12"/>
  <c r="AC31" i="12"/>
  <c r="AB31" i="12"/>
  <c r="AA31" i="12"/>
  <c r="Y31" i="12"/>
  <c r="R31" i="12"/>
  <c r="P31" i="12"/>
  <c r="O31" i="12"/>
  <c r="N31" i="12"/>
  <c r="L31" i="12"/>
  <c r="I31" i="12"/>
  <c r="H31" i="12"/>
  <c r="G31" i="12"/>
  <c r="E31" i="12"/>
  <c r="AK29" i="12"/>
  <c r="AK33" i="12"/>
  <c r="AK38" i="12" s="1"/>
  <c r="AJ29" i="12"/>
  <c r="AJ33" i="12"/>
  <c r="AJ38" i="12" s="1"/>
  <c r="AI29" i="12"/>
  <c r="AI33" i="12" s="1"/>
  <c r="AI38" i="12" s="1"/>
  <c r="AG29" i="12"/>
  <c r="AG33" i="12" s="1"/>
  <c r="AG38" i="12" s="1"/>
  <c r="AE29" i="12"/>
  <c r="AE33" i="12" s="1"/>
  <c r="AE38" i="12" s="1"/>
  <c r="AC29" i="12"/>
  <c r="AC33" i="12"/>
  <c r="AC38" i="12"/>
  <c r="AB29" i="12"/>
  <c r="AB33" i="12" s="1"/>
  <c r="AB38" i="12" s="1"/>
  <c r="AA29" i="12"/>
  <c r="Z29" i="12"/>
  <c r="Z33" i="12" s="1"/>
  <c r="Z38" i="12" s="1"/>
  <c r="Y29" i="12"/>
  <c r="Y33" i="12" s="1"/>
  <c r="Y38" i="12" s="1"/>
  <c r="Q29" i="12"/>
  <c r="Q33" i="12" s="1"/>
  <c r="Q81" i="12" s="1"/>
  <c r="P29" i="12"/>
  <c r="P33" i="12" s="1"/>
  <c r="P81" i="12" s="1"/>
  <c r="O29" i="12"/>
  <c r="O33" i="12" s="1"/>
  <c r="O81" i="12" s="1"/>
  <c r="M29" i="12"/>
  <c r="M33" i="12" s="1"/>
  <c r="M81" i="12" s="1"/>
  <c r="K29" i="12"/>
  <c r="K33" i="12"/>
  <c r="K81" i="12" s="1"/>
  <c r="I29" i="12"/>
  <c r="I33" i="12" s="1"/>
  <c r="I81" i="12" s="1"/>
  <c r="H29" i="12"/>
  <c r="H33" i="12" s="1"/>
  <c r="H81" i="12" s="1"/>
  <c r="G29" i="12"/>
  <c r="F29" i="12"/>
  <c r="F33" i="12" s="1"/>
  <c r="F81" i="12" s="1"/>
  <c r="D29" i="12"/>
  <c r="D33" i="12" s="1"/>
  <c r="D81" i="12" s="1"/>
  <c r="D74" i="15"/>
  <c r="E72" i="15"/>
  <c r="E70" i="15"/>
  <c r="D68" i="15"/>
  <c r="D72" i="15"/>
  <c r="D35" i="15"/>
  <c r="E33" i="15"/>
  <c r="E31" i="15"/>
  <c r="D29" i="15"/>
  <c r="D33" i="15"/>
  <c r="Y29" i="15"/>
  <c r="Y33" i="15" s="1"/>
  <c r="Q74" i="15"/>
  <c r="P74" i="15"/>
  <c r="O74" i="15"/>
  <c r="M74" i="15"/>
  <c r="K74" i="15"/>
  <c r="I74" i="15"/>
  <c r="H74" i="15"/>
  <c r="F74" i="15"/>
  <c r="L72" i="15"/>
  <c r="R70" i="15"/>
  <c r="P70" i="15"/>
  <c r="O70" i="15"/>
  <c r="N70" i="15"/>
  <c r="L70" i="15"/>
  <c r="I70" i="15"/>
  <c r="H70" i="15"/>
  <c r="G70" i="15"/>
  <c r="Q68" i="15"/>
  <c r="Q72" i="15" s="1"/>
  <c r="P68" i="15"/>
  <c r="P72" i="15"/>
  <c r="O68" i="15"/>
  <c r="O72" i="15" s="1"/>
  <c r="M68" i="15"/>
  <c r="M72" i="15"/>
  <c r="K68" i="15"/>
  <c r="K72" i="15" s="1"/>
  <c r="I68" i="15"/>
  <c r="I72" i="15"/>
  <c r="H68" i="15"/>
  <c r="H72" i="15" s="1"/>
  <c r="G68" i="15"/>
  <c r="F68" i="15"/>
  <c r="F72" i="15" s="1"/>
  <c r="AK35" i="15"/>
  <c r="AJ35" i="15"/>
  <c r="AI35" i="15"/>
  <c r="AG35" i="15"/>
  <c r="AE35" i="15"/>
  <c r="AC35" i="15"/>
  <c r="AB35" i="15"/>
  <c r="Z35" i="15"/>
  <c r="Y35" i="15"/>
  <c r="Q35" i="15"/>
  <c r="P35" i="15"/>
  <c r="O35" i="15"/>
  <c r="M35" i="15"/>
  <c r="K35" i="15"/>
  <c r="I35" i="15"/>
  <c r="H35" i="15"/>
  <c r="F35" i="15"/>
  <c r="AF33" i="15"/>
  <c r="L33" i="15"/>
  <c r="AL31" i="15"/>
  <c r="AJ31" i="15"/>
  <c r="AI31" i="15"/>
  <c r="AH31" i="15"/>
  <c r="AF31" i="15"/>
  <c r="AC31" i="15"/>
  <c r="AB31" i="15"/>
  <c r="AA31" i="15"/>
  <c r="Y31" i="15"/>
  <c r="R31" i="15"/>
  <c r="P31" i="15"/>
  <c r="O31" i="15"/>
  <c r="N31" i="15"/>
  <c r="L31" i="15"/>
  <c r="I31" i="15"/>
  <c r="H31" i="15"/>
  <c r="G31" i="15"/>
  <c r="AK29" i="15"/>
  <c r="AK33" i="15" s="1"/>
  <c r="AJ29" i="15"/>
  <c r="AJ33" i="15" s="1"/>
  <c r="AI29" i="15"/>
  <c r="AI33" i="15" s="1"/>
  <c r="AG29" i="15"/>
  <c r="AG33" i="15"/>
  <c r="AE29" i="15"/>
  <c r="AE33" i="15" s="1"/>
  <c r="AC29" i="15"/>
  <c r="AC33" i="15" s="1"/>
  <c r="AB29" i="15"/>
  <c r="AB33" i="15" s="1"/>
  <c r="AA29" i="15"/>
  <c r="Z29" i="15"/>
  <c r="Z33" i="15" s="1"/>
  <c r="Q29" i="15"/>
  <c r="Q33" i="15"/>
  <c r="P29" i="15"/>
  <c r="P33" i="15" s="1"/>
  <c r="O29" i="15"/>
  <c r="O33" i="15"/>
  <c r="M29" i="15"/>
  <c r="M33" i="15" s="1"/>
  <c r="M38" i="15" s="1"/>
  <c r="K29" i="15"/>
  <c r="K33" i="15"/>
  <c r="K38" i="15" s="1"/>
  <c r="I29" i="15"/>
  <c r="I33" i="15" s="1"/>
  <c r="H29" i="15"/>
  <c r="H33" i="15"/>
  <c r="G29" i="15"/>
  <c r="F29" i="15"/>
  <c r="F33" i="15" s="1"/>
  <c r="H38" i="15"/>
  <c r="D38" i="15"/>
  <c r="I38" i="15"/>
  <c r="O38" i="15"/>
  <c r="P38" i="15"/>
  <c r="F38" i="15"/>
</calcChain>
</file>

<file path=xl/sharedStrings.xml><?xml version="1.0" encoding="utf-8"?>
<sst xmlns="http://schemas.openxmlformats.org/spreadsheetml/2006/main" count="1186" uniqueCount="60">
  <si>
    <t>Blayney Sewage Treatment Works - Licence Point Sampling</t>
  </si>
  <si>
    <t>License Point No.</t>
  </si>
  <si>
    <t>Period</t>
  </si>
  <si>
    <t>Total Suspended Solids (mg/L)</t>
  </si>
  <si>
    <t>pH</t>
  </si>
  <si>
    <t>Faecal Coliforms (units/100 mL)</t>
  </si>
  <si>
    <t>Oil &amp; Grease (mg/L)</t>
  </si>
  <si>
    <t>Total Nitrogen (mg/L)</t>
  </si>
  <si>
    <t>Total Phosphorous (mg/L)</t>
  </si>
  <si>
    <t>Ammonia - N (mg/L)</t>
  </si>
  <si>
    <t>&lt;</t>
  </si>
  <si>
    <t>No of Samples Collected</t>
  </si>
  <si>
    <t>Lowest Sample Value</t>
  </si>
  <si>
    <t>Mean of Samples</t>
  </si>
  <si>
    <t>Highest Sample Value</t>
  </si>
  <si>
    <t>Flow</t>
  </si>
  <si>
    <t>Actual Load</t>
  </si>
  <si>
    <t>INFRASTRUCTURE SERVICES DEPARTMENT</t>
  </si>
  <si>
    <t>91 Adelaide Street BLAYNEY NSW 2799</t>
  </si>
  <si>
    <t>Sampling Frequency</t>
  </si>
  <si>
    <t>Monthly</t>
  </si>
  <si>
    <t>Published Date</t>
  </si>
  <si>
    <t>Date Sample Taken</t>
  </si>
  <si>
    <t>Biological Oxygen Demand (mg/L)</t>
  </si>
  <si>
    <t>Approved Concentration Limit</t>
  </si>
  <si>
    <t>No limit or range defined in licence</t>
  </si>
  <si>
    <t>~</t>
  </si>
  <si>
    <t>Aluminium (mg/L)</t>
  </si>
  <si>
    <t>Yearly</t>
  </si>
  <si>
    <t>Point 1  License Conditions 100%ile</t>
  </si>
  <si>
    <t>6.5-8.5</t>
  </si>
  <si>
    <t>N/A</t>
  </si>
  <si>
    <t>Point 1 to be sampled if discharge to river occurs</t>
  </si>
  <si>
    <t>If discharge to creek occurs</t>
  </si>
  <si>
    <t>Biochemical Oxygen Demand (mg/L)</t>
  </si>
  <si>
    <t>Date Reported</t>
  </si>
  <si>
    <t>2019-2020</t>
  </si>
  <si>
    <t>UVT % @ 254nm</t>
  </si>
  <si>
    <t>UVT % @ 270nm</t>
  </si>
  <si>
    <t>CVO Effluent transfer System Suspended 11/12/2019</t>
  </si>
  <si>
    <t>Catch Pond</t>
  </si>
  <si>
    <t>Catch Pond Summary</t>
  </si>
  <si>
    <t>2020 - 2021</t>
  </si>
  <si>
    <t>Monthly - when discharge occurs</t>
  </si>
  <si>
    <t>2021-2022</t>
  </si>
  <si>
    <t>&lt;0.20</t>
  </si>
  <si>
    <t>Inlet Works</t>
  </si>
  <si>
    <t xml:space="preserve">     &lt;</t>
  </si>
  <si>
    <t>2022-2023</t>
  </si>
  <si>
    <t>&lt;0.1</t>
  </si>
  <si>
    <t>&lt; 0.20</t>
  </si>
  <si>
    <t>&lt; 0.1</t>
  </si>
  <si>
    <t xml:space="preserve">       ~</t>
  </si>
  <si>
    <t>2021 - 2022</t>
  </si>
  <si>
    <t>2023-2024</t>
  </si>
  <si>
    <t>Monthly If discharge to creek occurs</t>
  </si>
  <si>
    <t>4/11/2023*</t>
  </si>
  <si>
    <t>*error in date on report - assumed to be 12/4/2023</t>
  </si>
  <si>
    <t>2024-2025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</si>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</sst>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2" borderId="5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left"/>
    </xf>
    <xf numFmtId="2" fontId="0" fillId="2" borderId="6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32" xfId="0" applyFont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/>
    </xf>
    <xf numFmtId="14" fontId="5" fillId="2" borderId="31" xfId="0" applyNumberFormat="1" applyFont="1" applyFill="1" applyBorder="1" applyAlignment="1">
      <alignment horizontal="center"/>
    </xf>
    <xf numFmtId="14" fontId="5" fillId="2" borderId="33" xfId="0" applyNumberFormat="1" applyFont="1" applyFill="1" applyBorder="1" applyAlignment="1">
      <alignment horizontal="center"/>
    </xf>
    <xf numFmtId="14" fontId="5" fillId="2" borderId="34" xfId="0" applyNumberFormat="1" applyFont="1" applyFill="1" applyBorder="1" applyAlignment="1">
      <alignment horizontal="center"/>
    </xf>
    <xf numFmtId="14" fontId="5" fillId="2" borderId="47" xfId="0" applyNumberFormat="1" applyFont="1" applyFill="1" applyBorder="1" applyAlignment="1">
      <alignment horizontal="center"/>
    </xf>
    <xf numFmtId="14" fontId="5" fillId="2" borderId="48" xfId="0" applyNumberFormat="1" applyFont="1" applyFill="1" applyBorder="1" applyAlignment="1">
      <alignment horizontal="center"/>
    </xf>
    <xf numFmtId="14" fontId="5" fillId="2" borderId="42" xfId="0" applyNumberFormat="1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14" fontId="5" fillId="2" borderId="62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2" borderId="3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2" borderId="44" xfId="0" applyFont="1" applyFill="1" applyBorder="1" applyAlignment="1">
      <alignment horizontal="right"/>
    </xf>
    <xf numFmtId="0" fontId="3" fillId="2" borderId="63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14" fontId="5" fillId="2" borderId="69" xfId="0" applyNumberFormat="1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right"/>
    </xf>
    <xf numFmtId="0" fontId="3" fillId="2" borderId="71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2" borderId="38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2" borderId="74" xfId="0" applyFont="1" applyFill="1" applyBorder="1"/>
    <xf numFmtId="0" fontId="4" fillId="2" borderId="7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2" borderId="63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3" fillId="2" borderId="77" xfId="0" applyFont="1" applyFill="1" applyBorder="1" applyAlignment="1">
      <alignment horizontal="right"/>
    </xf>
    <xf numFmtId="0" fontId="3" fillId="2" borderId="80" xfId="0" applyFont="1" applyFill="1" applyBorder="1" applyAlignment="1">
      <alignment horizontal="right"/>
    </xf>
    <xf numFmtId="0" fontId="3" fillId="2" borderId="7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4" fontId="5" fillId="2" borderId="32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32" xfId="0" applyFont="1" applyBorder="1"/>
    <xf numFmtId="0" fontId="3" fillId="2" borderId="78" xfId="0" applyFont="1" applyFill="1" applyBorder="1" applyAlignment="1">
      <alignment horizontal="left"/>
    </xf>
    <xf numFmtId="0" fontId="3" fillId="2" borderId="79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23" xfId="0" applyFont="1" applyFill="1" applyBorder="1" applyAlignment="1">
      <alignment horizontal="left"/>
    </xf>
    <xf numFmtId="0" fontId="3" fillId="2" borderId="59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left"/>
    </xf>
    <xf numFmtId="0" fontId="3" fillId="2" borderId="66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0" xfId="0" applyNumberFormat="1" applyFont="1" applyBorder="1"/>
    <xf numFmtId="2" fontId="0" fillId="0" borderId="11" xfId="0" applyNumberFormat="1" applyBorder="1"/>
    <xf numFmtId="2" fontId="0" fillId="0" borderId="14" xfId="0" applyNumberFormat="1" applyBorder="1"/>
    <xf numFmtId="0" fontId="3" fillId="2" borderId="0" xfId="0" applyFont="1" applyFill="1" applyAlignment="1">
      <alignment horizontal="left"/>
    </xf>
    <xf numFmtId="165" fontId="0" fillId="0" borderId="0" xfId="1" applyNumberFormat="1" applyFont="1" applyAlignment="1">
      <alignment horizontal="center"/>
    </xf>
    <xf numFmtId="3" fontId="3" fillId="2" borderId="50" xfId="0" applyNumberFormat="1" applyFont="1" applyFill="1" applyBorder="1" applyAlignment="1">
      <alignment horizontal="right"/>
    </xf>
    <xf numFmtId="0" fontId="3" fillId="2" borderId="82" xfId="0" applyFont="1" applyFill="1" applyBorder="1" applyAlignment="1">
      <alignment horizontal="right"/>
    </xf>
    <xf numFmtId="0" fontId="3" fillId="2" borderId="83" xfId="0" applyFont="1" applyFill="1" applyBorder="1" applyAlignment="1">
      <alignment horizontal="right"/>
    </xf>
    <xf numFmtId="14" fontId="5" fillId="2" borderId="89" xfId="0" applyNumberFormat="1" applyFont="1" applyFill="1" applyBorder="1" applyAlignment="1">
      <alignment horizontal="center"/>
    </xf>
    <xf numFmtId="0" fontId="3" fillId="2" borderId="90" xfId="0" applyFont="1" applyFill="1" applyBorder="1" applyAlignment="1">
      <alignment horizontal="right"/>
    </xf>
    <xf numFmtId="14" fontId="5" fillId="2" borderId="92" xfId="0" applyNumberFormat="1" applyFont="1" applyFill="1" applyBorder="1" applyAlignment="1">
      <alignment horizontal="center"/>
    </xf>
    <xf numFmtId="0" fontId="3" fillId="2" borderId="100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right"/>
    </xf>
    <xf numFmtId="0" fontId="3" fillId="2" borderId="101" xfId="0" applyFont="1" applyFill="1" applyBorder="1" applyAlignment="1">
      <alignment horizontal="right"/>
    </xf>
    <xf numFmtId="0" fontId="3" fillId="2" borderId="99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56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left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left"/>
    </xf>
    <xf numFmtId="1" fontId="3" fillId="0" borderId="74" xfId="0" applyNumberFormat="1" applyFont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2" borderId="95" xfId="0" applyFont="1" applyFill="1" applyBorder="1" applyAlignment="1">
      <alignment horizontal="left"/>
    </xf>
    <xf numFmtId="0" fontId="3" fillId="2" borderId="91" xfId="0" applyFont="1" applyFill="1" applyBorder="1" applyAlignment="1">
      <alignment horizontal="left"/>
    </xf>
    <xf numFmtId="0" fontId="3" fillId="2" borderId="97" xfId="0" applyFont="1" applyFill="1" applyBorder="1" applyAlignment="1">
      <alignment horizontal="left"/>
    </xf>
    <xf numFmtId="0" fontId="3" fillId="2" borderId="94" xfId="0" applyFont="1" applyFill="1" applyBorder="1" applyAlignment="1">
      <alignment horizontal="left"/>
    </xf>
    <xf numFmtId="0" fontId="3" fillId="2" borderId="83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left"/>
    </xf>
    <xf numFmtId="0" fontId="3" fillId="2" borderId="85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center"/>
    </xf>
    <xf numFmtId="0" fontId="3" fillId="2" borderId="102" xfId="0" applyFont="1" applyFill="1" applyBorder="1" applyAlignment="1">
      <alignment horizontal="center"/>
    </xf>
    <xf numFmtId="0" fontId="1" fillId="2" borderId="101" xfId="0" applyFont="1" applyFill="1" applyBorder="1" applyAlignment="1">
      <alignment horizontal="right"/>
    </xf>
    <xf numFmtId="0" fontId="1" fillId="2" borderId="96" xfId="0" applyFont="1" applyFill="1" applyBorder="1" applyAlignment="1">
      <alignment horizontal="right"/>
    </xf>
    <xf numFmtId="0" fontId="1" fillId="2" borderId="99" xfId="0" applyFont="1" applyFill="1" applyBorder="1" applyAlignment="1">
      <alignment horizontal="center"/>
    </xf>
    <xf numFmtId="0" fontId="1" fillId="2" borderId="90" xfId="0" applyFont="1" applyFill="1" applyBorder="1" applyAlignment="1">
      <alignment horizontal="right"/>
    </xf>
    <xf numFmtId="0" fontId="1" fillId="2" borderId="95" xfId="0" applyFont="1" applyFill="1" applyBorder="1" applyAlignment="1">
      <alignment horizontal="left"/>
    </xf>
    <xf numFmtId="0" fontId="1" fillId="2" borderId="96" xfId="0" applyFont="1" applyFill="1" applyBorder="1" applyAlignment="1">
      <alignment horizontal="center"/>
    </xf>
    <xf numFmtId="0" fontId="3" fillId="2" borderId="103" xfId="0" applyFont="1" applyFill="1" applyBorder="1" applyAlignment="1">
      <alignment horizontal="left"/>
    </xf>
    <xf numFmtId="0" fontId="1" fillId="2" borderId="91" xfId="0" applyFont="1" applyFill="1" applyBorder="1" applyAlignment="1">
      <alignment horizontal="left"/>
    </xf>
    <xf numFmtId="0" fontId="3" fillId="2" borderId="104" xfId="0" applyFont="1" applyFill="1" applyBorder="1" applyAlignment="1">
      <alignment horizontal="left"/>
    </xf>
    <xf numFmtId="0" fontId="3" fillId="2" borderId="105" xfId="0" applyFont="1" applyFill="1" applyBorder="1" applyAlignment="1">
      <alignment horizontal="left"/>
    </xf>
    <xf numFmtId="0" fontId="1" fillId="2" borderId="105" xfId="0" applyFont="1" applyFill="1" applyBorder="1" applyAlignment="1">
      <alignment horizontal="left"/>
    </xf>
    <xf numFmtId="0" fontId="1" fillId="2" borderId="106" xfId="0" applyFont="1" applyFill="1" applyBorder="1" applyAlignment="1">
      <alignment horizontal="right"/>
    </xf>
    <xf numFmtId="0" fontId="3" fillId="2" borderId="107" xfId="0" applyFont="1" applyFill="1" applyBorder="1" applyAlignment="1">
      <alignment horizontal="left"/>
    </xf>
    <xf numFmtId="0" fontId="3" fillId="2" borderId="95" xfId="0" applyFont="1" applyFill="1" applyBorder="1" applyAlignment="1">
      <alignment horizontal="center"/>
    </xf>
    <xf numFmtId="0" fontId="1" fillId="2" borderId="108" xfId="0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1" fillId="2" borderId="108" xfId="0" applyFont="1" applyFill="1" applyBorder="1" applyAlignment="1">
      <alignment horizontal="left"/>
    </xf>
    <xf numFmtId="0" fontId="1" fillId="2" borderId="10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80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0" fontId="1" fillId="2" borderId="39" xfId="0" applyFont="1" applyFill="1" applyBorder="1" applyAlignment="1">
      <alignment horizontal="right"/>
    </xf>
    <xf numFmtId="0" fontId="1" fillId="2" borderId="77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40" xfId="0" applyFont="1" applyFill="1" applyBorder="1" applyAlignment="1">
      <alignment horizontal="right"/>
    </xf>
    <xf numFmtId="0" fontId="1" fillId="2" borderId="60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left"/>
    </xf>
    <xf numFmtId="14" fontId="5" fillId="2" borderId="109" xfId="0" applyNumberFormat="1" applyFont="1" applyFill="1" applyBorder="1" applyAlignment="1">
      <alignment horizontal="center"/>
    </xf>
    <xf numFmtId="0" fontId="1" fillId="2" borderId="110" xfId="0" applyFont="1" applyFill="1" applyBorder="1" applyAlignment="1">
      <alignment horizontal="right"/>
    </xf>
    <xf numFmtId="0" fontId="3" fillId="2" borderId="111" xfId="0" applyFont="1" applyFill="1" applyBorder="1" applyAlignment="1">
      <alignment horizontal="left"/>
    </xf>
    <xf numFmtId="0" fontId="3" fillId="2" borderId="112" xfId="0" applyFont="1" applyFill="1" applyBorder="1" applyAlignment="1">
      <alignment horizontal="center"/>
    </xf>
    <xf numFmtId="0" fontId="3" fillId="2" borderId="113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left"/>
    </xf>
    <xf numFmtId="0" fontId="1" fillId="2" borderId="112" xfId="0" applyFont="1" applyFill="1" applyBorder="1" applyAlignment="1">
      <alignment horizontal="right"/>
    </xf>
    <xf numFmtId="0" fontId="1" fillId="2" borderId="113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right"/>
    </xf>
    <xf numFmtId="0" fontId="1" fillId="2" borderId="91" xfId="0" applyFont="1" applyFill="1" applyBorder="1" applyAlignment="1">
      <alignment horizontal="right"/>
    </xf>
    <xf numFmtId="0" fontId="3" fillId="2" borderId="91" xfId="0" applyFont="1" applyFill="1" applyBorder="1" applyAlignment="1">
      <alignment horizontal="right"/>
    </xf>
    <xf numFmtId="0" fontId="3" fillId="2" borderId="94" xfId="0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1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2" fontId="1" fillId="2" borderId="99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4" fontId="4" fillId="2" borderId="74" xfId="0" applyNumberFormat="1" applyFont="1" applyFill="1" applyBorder="1" applyAlignment="1">
      <alignment horizontal="center"/>
    </xf>
    <xf numFmtId="14" fontId="4" fillId="2" borderId="75" xfId="0" applyNumberFormat="1" applyFont="1" applyFill="1" applyBorder="1" applyAlignment="1">
      <alignment horizontal="center"/>
    </xf>
    <xf numFmtId="0" fontId="5" fillId="0" borderId="8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8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5" xfId="0" applyNumberFormat="1" applyBorder="1"/>
    <xf numFmtId="2" fontId="3" fillId="0" borderId="1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5" fillId="2" borderId="87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74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3" fillId="0" borderId="74" xfId="0" applyNumberFormat="1" applyFont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371475</xdr:rowOff>
    </xdr:from>
    <xdr:to>
      <xdr:col>23</xdr:col>
      <xdr:colOff>819150</xdr:colOff>
      <xdr:row>4</xdr:row>
      <xdr:rowOff>200025</xdr:rowOff>
    </xdr:to>
    <xdr:pic>
      <xdr:nvPicPr>
        <xdr:cNvPr id="1563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48BD346-0354-471B-AB05-2BE0359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563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6670B7E-9ABF-4493-B8B2-17712FC5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07720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563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7A4A9BB-F523-4DB3-8599-BF708AC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" y="352425"/>
          <a:ext cx="1539128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DBC504F-7845-461C-8796-FC672CB1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1FB2832-1934-4DEE-8980-245B244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A6D20EF-C4CC-4970-B508-7532749F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2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FF0C68F-9EA0-424D-B7B9-43F4F2B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2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7727E92-35A1-430D-AC0D-4FEEFE8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124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468D102-A04C-432D-9B01-5CAFA8BB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16467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A7FAB56-DABC-420E-9DC6-E0C8B05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16468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F3D8A-2ABC-476E-8EE7-C62986E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16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DDCD9B6-692B-4CF5-8789-92650766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16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4669FB4D-5106-4638-B96D-F5073F42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D2DEC72-95E0-454C-AB70-03DD8FB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DA26697-CB71-4DFE-815F-708BE89A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2AC6E510-1E6C-4257-A8F7-E80E8CAF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70BDF-E100-42EC-B2EB-E4F8E55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B40518EA-FB59-4433-AB02-6FC1315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91724BE-8BF3-4652-955D-3754EA7A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176E47F8-E2B8-4488-B4B9-A8AEC8E7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8567D00-3BF6-4834-8398-BB3F85C2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7AD8775-D87F-4427-8B75-9DC85AD6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29B72975-63DA-4088-ADB8-74E4052E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1814263-2437-4751-8C28-C0554B57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D49404B-9308-49E5-A909-F34D9C3D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9"/>
  <sheetViews>
    <sheetView zoomScale="85" zoomScaleNormal="85" workbookViewId="0"/>
  </sheetViews>
  <sheetFormatPr defaultRowHeight="12.75" x14ac:dyDescent="0.2"/>
  <cols>
    <col min="1" max="1" width="2.7109375" style="2" customWidth="1"/>
    <col min="2" max="2" width="13" style="2" customWidth="1"/>
    <col min="3" max="3" width="14.85546875" style="2" customWidth="1"/>
    <col min="4" max="4" width="6.5703125" style="2" customWidth="1"/>
    <col min="5" max="5" width="8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0.710937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4257812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 t="s">
        <v>32</v>
      </c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36</v>
      </c>
      <c r="I4" s="241"/>
      <c r="W4"/>
      <c r="Y4" s="18" t="s">
        <v>2</v>
      </c>
      <c r="Z4" s="5"/>
      <c r="AB4" s="240" t="s">
        <v>36</v>
      </c>
      <c r="AC4" s="241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29">
        <v>43837</v>
      </c>
      <c r="C11" s="76">
        <v>43851</v>
      </c>
      <c r="D11" s="73" t="s">
        <v>10</v>
      </c>
      <c r="E11" s="85">
        <v>5</v>
      </c>
      <c r="F11" s="72"/>
      <c r="G11" s="85">
        <v>27</v>
      </c>
      <c r="H11" s="86">
        <v>7.4</v>
      </c>
      <c r="I11" s="72"/>
      <c r="J11" s="85">
        <v>3800</v>
      </c>
      <c r="K11" s="72" t="s">
        <v>10</v>
      </c>
      <c r="L11" s="85">
        <v>5</v>
      </c>
      <c r="M11" s="73"/>
      <c r="N11" s="85">
        <v>3.2</v>
      </c>
      <c r="O11" s="86">
        <v>0.25</v>
      </c>
      <c r="P11" s="86">
        <v>0.35</v>
      </c>
      <c r="Q11" s="72" t="s">
        <v>10</v>
      </c>
      <c r="R11" s="87">
        <v>0.5</v>
      </c>
      <c r="S11" s="114"/>
      <c r="T11" s="114"/>
      <c r="W11" s="29">
        <v>43565</v>
      </c>
      <c r="X11" s="30">
        <v>43578</v>
      </c>
      <c r="Y11" s="75">
        <v>5</v>
      </c>
      <c r="Z11" s="40"/>
      <c r="AA11" s="94">
        <v>7</v>
      </c>
      <c r="AB11" s="59">
        <v>8.64</v>
      </c>
      <c r="AC11" s="40"/>
      <c r="AD11" s="94">
        <v>40</v>
      </c>
      <c r="AE11" s="40" t="s">
        <v>10</v>
      </c>
      <c r="AF11" s="94">
        <v>5</v>
      </c>
      <c r="AG11" s="77"/>
      <c r="AH11" s="94">
        <v>1.7</v>
      </c>
      <c r="AI11" s="59">
        <v>0.41</v>
      </c>
      <c r="AJ11" s="59"/>
      <c r="AK11" s="41" t="s">
        <v>10</v>
      </c>
      <c r="AL11" s="95">
        <v>0.5</v>
      </c>
    </row>
    <row r="12" spans="1:38" x14ac:dyDescent="0.2">
      <c r="B12" s="31">
        <v>43873</v>
      </c>
      <c r="C12" s="31">
        <v>43886</v>
      </c>
      <c r="D12" s="57" t="s">
        <v>10</v>
      </c>
      <c r="E12" s="70">
        <v>5</v>
      </c>
      <c r="F12" s="43"/>
      <c r="G12" s="70">
        <v>1</v>
      </c>
      <c r="H12" s="60">
        <v>7.2</v>
      </c>
      <c r="I12" s="43"/>
      <c r="J12" s="70">
        <v>42</v>
      </c>
      <c r="K12" s="43" t="s">
        <v>10</v>
      </c>
      <c r="L12" s="70">
        <v>5</v>
      </c>
      <c r="M12" s="57"/>
      <c r="N12" s="70">
        <v>6.2</v>
      </c>
      <c r="O12" s="60">
        <v>0.38</v>
      </c>
      <c r="P12" s="60">
        <v>0.2</v>
      </c>
      <c r="Q12" s="43" t="s">
        <v>10</v>
      </c>
      <c r="R12" s="89">
        <v>0.5</v>
      </c>
      <c r="S12" s="114"/>
      <c r="T12" s="114"/>
      <c r="W12" s="31">
        <v>43593</v>
      </c>
      <c r="X12" s="32">
        <v>43607</v>
      </c>
      <c r="Y12" s="65">
        <v>8</v>
      </c>
      <c r="Z12" s="43"/>
      <c r="AA12" s="70">
        <v>2</v>
      </c>
      <c r="AB12" s="60">
        <v>7.84</v>
      </c>
      <c r="AC12" s="43" t="s">
        <v>10</v>
      </c>
      <c r="AD12" s="70">
        <v>1</v>
      </c>
      <c r="AE12" s="43" t="s">
        <v>10</v>
      </c>
      <c r="AF12" s="70">
        <v>5</v>
      </c>
      <c r="AG12" s="57"/>
      <c r="AH12" s="70">
        <v>7.8</v>
      </c>
      <c r="AI12" s="60">
        <v>0.26</v>
      </c>
      <c r="AJ12" s="60"/>
      <c r="AK12" s="43"/>
      <c r="AL12" s="89">
        <v>2.8</v>
      </c>
    </row>
    <row r="13" spans="1:38" x14ac:dyDescent="0.2">
      <c r="B13" s="31">
        <v>43901</v>
      </c>
      <c r="C13" s="31">
        <v>43914</v>
      </c>
      <c r="D13" s="38" t="s">
        <v>10</v>
      </c>
      <c r="E13" s="90">
        <v>5</v>
      </c>
      <c r="F13" s="36"/>
      <c r="G13" s="90">
        <v>2</v>
      </c>
      <c r="H13" s="42">
        <v>7.34</v>
      </c>
      <c r="I13" s="36"/>
      <c r="J13" s="90">
        <v>100</v>
      </c>
      <c r="K13" s="37" t="s">
        <v>10</v>
      </c>
      <c r="L13" s="91">
        <v>5</v>
      </c>
      <c r="M13" s="38"/>
      <c r="N13" s="90">
        <v>5.7</v>
      </c>
      <c r="O13" s="42">
        <v>0.56999999999999995</v>
      </c>
      <c r="P13" s="42">
        <v>0.23</v>
      </c>
      <c r="Q13" s="37" t="s">
        <v>10</v>
      </c>
      <c r="R13" s="92">
        <v>0.5</v>
      </c>
      <c r="S13" s="114">
        <v>50</v>
      </c>
      <c r="T13" s="114">
        <v>56</v>
      </c>
      <c r="W13" s="31">
        <v>43620</v>
      </c>
      <c r="X13" s="32">
        <v>43635</v>
      </c>
      <c r="Y13" s="65">
        <v>9</v>
      </c>
      <c r="Z13" s="43"/>
      <c r="AA13" s="70">
        <v>3</v>
      </c>
      <c r="AB13" s="60">
        <v>7.66</v>
      </c>
      <c r="AC13" s="43"/>
      <c r="AD13" s="70">
        <v>15</v>
      </c>
      <c r="AE13" s="43" t="s">
        <v>10</v>
      </c>
      <c r="AF13" s="70">
        <v>5</v>
      </c>
      <c r="AG13" s="57"/>
      <c r="AH13" s="70">
        <v>8.8000000000000007</v>
      </c>
      <c r="AI13" s="60">
        <v>0.69</v>
      </c>
      <c r="AJ13" s="60"/>
      <c r="AK13" s="43"/>
      <c r="AL13" s="89">
        <v>3.2</v>
      </c>
    </row>
    <row r="14" spans="1:38" x14ac:dyDescent="0.2">
      <c r="B14" s="29"/>
      <c r="C14" s="29"/>
      <c r="D14" s="38"/>
      <c r="E14" s="90"/>
      <c r="F14" s="36"/>
      <c r="G14" s="90"/>
      <c r="H14" s="42"/>
      <c r="I14" s="36"/>
      <c r="J14" s="90"/>
      <c r="K14" s="37"/>
      <c r="L14" s="91"/>
      <c r="M14" s="38"/>
      <c r="N14" s="90"/>
      <c r="O14" s="42"/>
      <c r="P14" s="42"/>
      <c r="Q14" s="36"/>
      <c r="R14" s="93"/>
      <c r="S14" s="114"/>
      <c r="T14" s="114"/>
      <c r="W14" s="29">
        <v>43655</v>
      </c>
      <c r="X14" s="30">
        <v>43668</v>
      </c>
      <c r="Y14" s="64">
        <v>6</v>
      </c>
      <c r="Z14" s="36"/>
      <c r="AA14" s="90">
        <v>4</v>
      </c>
      <c r="AB14" s="42">
        <v>7.72</v>
      </c>
      <c r="AC14" s="36"/>
      <c r="AD14" s="90">
        <v>4</v>
      </c>
      <c r="AE14" s="37" t="s">
        <v>10</v>
      </c>
      <c r="AF14" s="91">
        <v>5</v>
      </c>
      <c r="AG14" s="38"/>
      <c r="AH14" s="90">
        <v>7.1</v>
      </c>
      <c r="AI14" s="42">
        <v>0.2</v>
      </c>
      <c r="AJ14" s="42"/>
      <c r="AK14" s="36"/>
      <c r="AL14" s="93">
        <v>2.1</v>
      </c>
    </row>
    <row r="15" spans="1:38" x14ac:dyDescent="0.2">
      <c r="B15" s="29"/>
      <c r="C15" s="29"/>
      <c r="D15" s="77"/>
      <c r="E15" s="94"/>
      <c r="F15" s="40"/>
      <c r="G15" s="94"/>
      <c r="H15" s="59"/>
      <c r="I15" s="40"/>
      <c r="J15" s="94"/>
      <c r="K15" s="40"/>
      <c r="L15" s="94"/>
      <c r="M15" s="77"/>
      <c r="N15" s="94"/>
      <c r="O15" s="59"/>
      <c r="P15" s="59"/>
      <c r="Q15" s="41"/>
      <c r="R15" s="95"/>
      <c r="S15" s="114"/>
      <c r="T15" s="114"/>
      <c r="W15" s="29">
        <v>43691</v>
      </c>
      <c r="X15" s="30">
        <v>43704</v>
      </c>
      <c r="Y15" s="75">
        <v>5</v>
      </c>
      <c r="Z15" s="40"/>
      <c r="AA15" s="94">
        <v>11</v>
      </c>
      <c r="AB15" s="59">
        <v>9.64</v>
      </c>
      <c r="AC15" s="40" t="s">
        <v>10</v>
      </c>
      <c r="AD15" s="94">
        <v>1</v>
      </c>
      <c r="AE15" s="40" t="s">
        <v>10</v>
      </c>
      <c r="AF15" s="94">
        <v>5</v>
      </c>
      <c r="AG15" s="77"/>
      <c r="AH15" s="94">
        <v>9.1</v>
      </c>
      <c r="AI15" s="59">
        <v>0.2</v>
      </c>
      <c r="AJ15" s="59"/>
      <c r="AK15" s="41" t="s">
        <v>10</v>
      </c>
      <c r="AL15" s="95">
        <v>0.5</v>
      </c>
    </row>
    <row r="16" spans="1:38" x14ac:dyDescent="0.2">
      <c r="B16" s="27"/>
      <c r="C16" s="27"/>
      <c r="D16" s="57"/>
      <c r="E16" s="70"/>
      <c r="F16" s="43"/>
      <c r="G16" s="70"/>
      <c r="H16" s="60"/>
      <c r="I16" s="43"/>
      <c r="J16" s="70"/>
      <c r="K16" s="43"/>
      <c r="L16" s="70"/>
      <c r="M16" s="57"/>
      <c r="N16" s="70"/>
      <c r="O16" s="60"/>
      <c r="P16" s="60"/>
      <c r="Q16" s="43"/>
      <c r="R16" s="89"/>
      <c r="S16" s="114"/>
      <c r="T16" s="114"/>
      <c r="W16" s="27">
        <v>43727</v>
      </c>
      <c r="X16" s="28">
        <v>43739</v>
      </c>
      <c r="Y16" s="65">
        <v>5</v>
      </c>
      <c r="Z16" s="43"/>
      <c r="AA16" s="70">
        <v>6</v>
      </c>
      <c r="AB16" s="60">
        <v>8.75</v>
      </c>
      <c r="AC16" s="43"/>
      <c r="AD16" s="70">
        <v>15</v>
      </c>
      <c r="AE16" s="43" t="s">
        <v>10</v>
      </c>
      <c r="AF16" s="70">
        <v>5</v>
      </c>
      <c r="AG16" s="57"/>
      <c r="AH16" s="70">
        <v>3.2</v>
      </c>
      <c r="AI16" s="60">
        <v>0.23</v>
      </c>
      <c r="AJ16" s="60"/>
      <c r="AK16" s="43" t="s">
        <v>10</v>
      </c>
      <c r="AL16" s="89">
        <v>0.5</v>
      </c>
    </row>
    <row r="17" spans="2:38" x14ac:dyDescent="0.2">
      <c r="B17" s="31"/>
      <c r="C17" s="31"/>
      <c r="D17" s="57"/>
      <c r="E17" s="70"/>
      <c r="F17" s="43"/>
      <c r="G17" s="70"/>
      <c r="H17" s="50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>
        <v>43755</v>
      </c>
      <c r="X17" s="32">
        <v>43768</v>
      </c>
      <c r="Y17" s="65">
        <v>5</v>
      </c>
      <c r="Z17" s="43"/>
      <c r="AA17" s="70">
        <v>5</v>
      </c>
      <c r="AB17" s="60">
        <v>8.89</v>
      </c>
      <c r="AC17" s="43"/>
      <c r="AD17" s="70">
        <v>6</v>
      </c>
      <c r="AE17" s="43" t="s">
        <v>10</v>
      </c>
      <c r="AF17" s="70">
        <v>5</v>
      </c>
      <c r="AG17" s="57"/>
      <c r="AH17" s="70">
        <v>6.3</v>
      </c>
      <c r="AI17" s="60">
        <v>0.26</v>
      </c>
      <c r="AJ17" s="60"/>
      <c r="AK17" s="43" t="s">
        <v>10</v>
      </c>
      <c r="AL17" s="89">
        <v>0.5</v>
      </c>
    </row>
    <row r="18" spans="2:38" x14ac:dyDescent="0.2">
      <c r="B18" s="33"/>
      <c r="C18" s="33"/>
      <c r="D18" s="98"/>
      <c r="E18" s="97"/>
      <c r="F18" s="46"/>
      <c r="G18" s="97"/>
      <c r="H18" s="61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>
        <v>43788</v>
      </c>
      <c r="X18" s="34">
        <v>43804</v>
      </c>
      <c r="Y18" s="96">
        <v>6</v>
      </c>
      <c r="Z18" s="46"/>
      <c r="AA18" s="97">
        <v>7</v>
      </c>
      <c r="AB18" s="61">
        <v>8.24</v>
      </c>
      <c r="AC18" s="46"/>
      <c r="AD18" s="97">
        <v>47</v>
      </c>
      <c r="AE18" s="46" t="s">
        <v>10</v>
      </c>
      <c r="AF18" s="97">
        <v>5</v>
      </c>
      <c r="AG18" s="98"/>
      <c r="AH18" s="97">
        <v>7</v>
      </c>
      <c r="AI18" s="61">
        <v>0.21</v>
      </c>
      <c r="AJ18" s="61"/>
      <c r="AK18" s="46" t="s">
        <v>10</v>
      </c>
      <c r="AL18" s="99">
        <v>0.5</v>
      </c>
    </row>
    <row r="19" spans="2:38" x14ac:dyDescent="0.2">
      <c r="B19" s="31"/>
      <c r="C19" s="31"/>
      <c r="D19" s="138"/>
      <c r="E19" s="101"/>
      <c r="F19" s="48"/>
      <c r="G19" s="101"/>
      <c r="H19" s="4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>
        <v>43810</v>
      </c>
      <c r="X19" s="31">
        <v>43822</v>
      </c>
      <c r="Y19" s="100">
        <v>5</v>
      </c>
      <c r="Z19" s="48"/>
      <c r="AA19" s="101">
        <v>6</v>
      </c>
      <c r="AB19" s="66">
        <v>7.76</v>
      </c>
      <c r="AC19" s="44"/>
      <c r="AD19" s="101">
        <v>14</v>
      </c>
      <c r="AE19" s="44" t="s">
        <v>10</v>
      </c>
      <c r="AF19" s="101">
        <v>5</v>
      </c>
      <c r="AG19" s="48"/>
      <c r="AH19" s="101">
        <v>5.2</v>
      </c>
      <c r="AI19" s="66">
        <v>0.66</v>
      </c>
      <c r="AJ19" s="66"/>
      <c r="AK19" s="44" t="s">
        <v>10</v>
      </c>
      <c r="AL19" s="89">
        <v>0.5</v>
      </c>
    </row>
    <row r="20" spans="2:38" x14ac:dyDescent="0.2">
      <c r="B20" s="27"/>
      <c r="C20" s="27"/>
      <c r="D20" s="139"/>
      <c r="E20" s="103"/>
      <c r="F20" s="68"/>
      <c r="G20" s="103"/>
      <c r="H20" s="51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248" t="s">
        <v>39</v>
      </c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50"/>
    </row>
    <row r="21" spans="2:38" x14ac:dyDescent="0.2">
      <c r="B21" s="31"/>
      <c r="C21" s="31"/>
      <c r="D21" s="138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49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138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49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0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9"/>
      <c r="G28" s="239"/>
      <c r="H28" s="108"/>
      <c r="I28" s="239"/>
      <c r="J28" s="239"/>
      <c r="K28" s="239"/>
      <c r="L28" s="239"/>
      <c r="M28" s="239"/>
      <c r="N28" s="239"/>
      <c r="O28" s="108"/>
      <c r="P28" s="108"/>
      <c r="Q28" s="239"/>
      <c r="R28" s="239"/>
      <c r="S28" s="108"/>
      <c r="T28" s="108"/>
      <c r="W28" s="108"/>
      <c r="X28" s="108"/>
      <c r="Y28" s="108"/>
      <c r="Z28" s="239"/>
      <c r="AA28" s="239"/>
      <c r="AB28" s="108"/>
      <c r="AC28" s="239"/>
      <c r="AD28" s="239"/>
      <c r="AE28" s="239"/>
      <c r="AF28" s="239"/>
      <c r="AG28" s="239"/>
      <c r="AH28" s="239"/>
      <c r="AI28" s="108"/>
      <c r="AJ28" s="108"/>
      <c r="AK28" s="239"/>
      <c r="AL28" s="239"/>
    </row>
    <row r="29" spans="2:38" x14ac:dyDescent="0.2">
      <c r="B29" s="225" t="s">
        <v>11</v>
      </c>
      <c r="C29" s="226"/>
      <c r="D29" s="209">
        <f>COUNT(E11:E25)</f>
        <v>3</v>
      </c>
      <c r="E29" s="210"/>
      <c r="F29" s="209">
        <f>COUNT(G11:G25)</f>
        <v>3</v>
      </c>
      <c r="G29" s="210">
        <f>COUNT(G11:G25)</f>
        <v>3</v>
      </c>
      <c r="H29" s="16">
        <f>COUNT(H11:H25)</f>
        <v>3</v>
      </c>
      <c r="I29" s="209">
        <f>COUNT(J11:J25)</f>
        <v>3</v>
      </c>
      <c r="J29" s="210"/>
      <c r="K29" s="209">
        <f>COUNT(L11:L25)</f>
        <v>3</v>
      </c>
      <c r="L29" s="210"/>
      <c r="M29" s="209">
        <f>COUNT(N11:N25)</f>
        <v>3</v>
      </c>
      <c r="N29" s="210"/>
      <c r="O29" s="16">
        <f>COUNT(O11:O25)</f>
        <v>3</v>
      </c>
      <c r="P29" s="16">
        <f>COUNT(P11:P25)</f>
        <v>3</v>
      </c>
      <c r="Q29" s="209">
        <f>COUNT(R11:R25)</f>
        <v>3</v>
      </c>
      <c r="R29" s="210"/>
      <c r="W29" s="225" t="s">
        <v>11</v>
      </c>
      <c r="X29" s="226"/>
      <c r="Y29" s="16">
        <f>COUNT(Y11:Y25)</f>
        <v>9</v>
      </c>
      <c r="Z29" s="209">
        <f>COUNT(AA11:AA25)</f>
        <v>9</v>
      </c>
      <c r="AA29" s="210">
        <f>COUNT(AA11:AA25)</f>
        <v>9</v>
      </c>
      <c r="AB29" s="16">
        <f>COUNT(AB11:AB25)</f>
        <v>9</v>
      </c>
      <c r="AC29" s="209">
        <f>COUNT(AD11:AD25)</f>
        <v>9</v>
      </c>
      <c r="AD29" s="210"/>
      <c r="AE29" s="209">
        <f>COUNT(AF11:AF25)</f>
        <v>9</v>
      </c>
      <c r="AF29" s="210"/>
      <c r="AG29" s="209">
        <f>COUNT(AH11:AH25)</f>
        <v>9</v>
      </c>
      <c r="AH29" s="210"/>
      <c r="AI29" s="16">
        <f>COUNT(AI11:AI25)</f>
        <v>9</v>
      </c>
      <c r="AJ29" s="16">
        <f>COUNT(AJ11:AJ22)</f>
        <v>0</v>
      </c>
      <c r="AK29" s="209">
        <f>COUNT(AL11:AL25)</f>
        <v>9</v>
      </c>
      <c r="AL29" s="210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8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8"/>
    </row>
    <row r="31" spans="2:38" x14ac:dyDescent="0.2">
      <c r="B31" s="218" t="s">
        <v>12</v>
      </c>
      <c r="C31" s="219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7.2</v>
      </c>
      <c r="I31" s="220">
        <f>MIN(J11:J25)</f>
        <v>42</v>
      </c>
      <c r="J31" s="242"/>
      <c r="K31" s="108" t="s">
        <v>10</v>
      </c>
      <c r="L31" s="12">
        <f>MIN(L11:L25)</f>
        <v>5</v>
      </c>
      <c r="M31" s="12" t="s">
        <v>10</v>
      </c>
      <c r="N31" s="13">
        <f>MIN(N11:N25)</f>
        <v>3.2</v>
      </c>
      <c r="O31" s="13">
        <f>MIN(O11:O25)</f>
        <v>0.25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8" t="s">
        <v>12</v>
      </c>
      <c r="X31" s="219"/>
      <c r="Y31" s="11">
        <f>MIN(Y11:Y25)</f>
        <v>5</v>
      </c>
      <c r="Z31" s="108"/>
      <c r="AA31" s="12">
        <f>MIN(AA11:AA25)</f>
        <v>2</v>
      </c>
      <c r="AB31" s="13">
        <f>MIN(AB11:AB25)</f>
        <v>7.66</v>
      </c>
      <c r="AC31" s="220">
        <f>MIN(AD11:AD25)</f>
        <v>1</v>
      </c>
      <c r="AD31" s="242"/>
      <c r="AE31" s="108" t="s">
        <v>10</v>
      </c>
      <c r="AF31" s="12">
        <f>MIN(AF11:AF25)</f>
        <v>5</v>
      </c>
      <c r="AG31" s="12" t="s">
        <v>10</v>
      </c>
      <c r="AH31" s="13">
        <f>MIN(AH11:AH25)</f>
        <v>1.7</v>
      </c>
      <c r="AI31" s="13">
        <f>MIN(AI11:AI25)</f>
        <v>0.2</v>
      </c>
      <c r="AJ31" s="13">
        <f>MIN(AJ11:AJ22)</f>
        <v>0</v>
      </c>
      <c r="AK31" s="108" t="s">
        <v>10</v>
      </c>
      <c r="AL31" s="17">
        <f>MIN(AL11:AL25)</f>
        <v>0.5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8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8"/>
    </row>
    <row r="33" spans="2:39" x14ac:dyDescent="0.2">
      <c r="B33" s="218" t="s">
        <v>13</v>
      </c>
      <c r="C33" s="219"/>
      <c r="D33" s="222">
        <f>SUM(E11:E25)/D29</f>
        <v>5</v>
      </c>
      <c r="E33" s="223">
        <f>SUM(E11:E28)/9</f>
        <v>1.6666666666666667</v>
      </c>
      <c r="F33" s="222">
        <f>SUM(G11:G25)/F29</f>
        <v>10</v>
      </c>
      <c r="G33" s="223"/>
      <c r="H33" s="110">
        <f>SUM(H11:H25)/H29</f>
        <v>7.3133333333333335</v>
      </c>
      <c r="I33" s="222">
        <f>SUM(J11:J25)/I29</f>
        <v>1314</v>
      </c>
      <c r="J33" s="223"/>
      <c r="K33" s="222">
        <f>SUM(L11:L25)/K29</f>
        <v>5</v>
      </c>
      <c r="L33" s="223">
        <f>SUM(L11:L28)/9</f>
        <v>1.6666666666666667</v>
      </c>
      <c r="M33" s="222">
        <f>SUM(N11:N25)/M29</f>
        <v>5.0333333333333341</v>
      </c>
      <c r="N33" s="223"/>
      <c r="O33" s="110">
        <f>SUM(O11:O25)/O29</f>
        <v>0.39999999999999997</v>
      </c>
      <c r="P33" s="110">
        <f>SUM(P11:P22)/P29</f>
        <v>0.26</v>
      </c>
      <c r="Q33" s="222">
        <f>SUM(R11:R25)/Q29</f>
        <v>0.5</v>
      </c>
      <c r="R33" s="224"/>
      <c r="S33" s="141"/>
      <c r="T33" s="141"/>
      <c r="W33" s="218" t="s">
        <v>13</v>
      </c>
      <c r="X33" s="219"/>
      <c r="Y33" s="109">
        <f>SUM(Y11:Y25)/Y29</f>
        <v>6</v>
      </c>
      <c r="Z33" s="222">
        <f>SUM(AA11:AA25)/Z29</f>
        <v>5.666666666666667</v>
      </c>
      <c r="AA33" s="223"/>
      <c r="AB33" s="110">
        <f>SUM(AB11:AB25)/AB29</f>
        <v>8.3488888888888884</v>
      </c>
      <c r="AC33" s="222">
        <f>SUM(AD11:AD25)/AC29</f>
        <v>15.888888888888889</v>
      </c>
      <c r="AD33" s="223"/>
      <c r="AE33" s="222">
        <f>SUM(AF11:AF25)/AE29</f>
        <v>5</v>
      </c>
      <c r="AF33" s="223">
        <f>SUM(AF11:AF28)/9</f>
        <v>5</v>
      </c>
      <c r="AG33" s="222">
        <f>SUM(AH11:AH25)/AG29</f>
        <v>6.2444444444444445</v>
      </c>
      <c r="AH33" s="223"/>
      <c r="AI33" s="110">
        <f>SUM(AI11:AI25)/AI29</f>
        <v>0.34666666666666668</v>
      </c>
      <c r="AJ33" s="110" t="e">
        <f>SUM(AJ11:AJ22)/AJ29</f>
        <v>#DIV/0!</v>
      </c>
      <c r="AK33" s="222">
        <f>SUM(AL11:AL25)/AK29</f>
        <v>1.2333333333333334</v>
      </c>
      <c r="AL33" s="224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8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8"/>
    </row>
    <row r="35" spans="2:39" ht="13.5" thickBot="1" x14ac:dyDescent="0.25">
      <c r="B35" s="215" t="s">
        <v>14</v>
      </c>
      <c r="C35" s="216"/>
      <c r="D35" s="206">
        <f>MAX(E11:E25)</f>
        <v>5</v>
      </c>
      <c r="E35" s="207"/>
      <c r="F35" s="206">
        <f>MAX(G11:G25)</f>
        <v>27</v>
      </c>
      <c r="G35" s="207"/>
      <c r="H35" s="15">
        <f>MAX(H11:H25)</f>
        <v>7.4</v>
      </c>
      <c r="I35" s="206">
        <f>MAX(J11:J25)</f>
        <v>3800</v>
      </c>
      <c r="J35" s="207"/>
      <c r="K35" s="206">
        <f>MAX(L11:L25)</f>
        <v>5</v>
      </c>
      <c r="L35" s="207"/>
      <c r="M35" s="206">
        <f>MAX(N11:N25)</f>
        <v>6.2</v>
      </c>
      <c r="N35" s="207"/>
      <c r="O35" s="15">
        <f>MAX(O11:O25)</f>
        <v>0.56999999999999995</v>
      </c>
      <c r="P35" s="15">
        <f>MAX(P11:P22)</f>
        <v>0.35</v>
      </c>
      <c r="Q35" s="206">
        <f>MAX(R11:R25)</f>
        <v>0.5</v>
      </c>
      <c r="R35" s="217"/>
      <c r="S35" s="83"/>
      <c r="T35" s="83"/>
      <c r="W35" s="215" t="s">
        <v>14</v>
      </c>
      <c r="X35" s="216"/>
      <c r="Y35" s="14">
        <f>MAX(Y11:Y25)</f>
        <v>9</v>
      </c>
      <c r="Z35" s="206">
        <f>MAX(AA11:AA25)</f>
        <v>11</v>
      </c>
      <c r="AA35" s="207"/>
      <c r="AB35" s="15">
        <f>MAX(AB11:AB25)</f>
        <v>9.64</v>
      </c>
      <c r="AC35" s="206">
        <f>MAX(AD11:AD25)</f>
        <v>47</v>
      </c>
      <c r="AD35" s="207"/>
      <c r="AE35" s="206">
        <f>MAX(AF11:AF25)</f>
        <v>5</v>
      </c>
      <c r="AF35" s="207"/>
      <c r="AG35" s="206">
        <f>MAX(AH11:AH25)</f>
        <v>9.1</v>
      </c>
      <c r="AH35" s="207"/>
      <c r="AI35" s="15">
        <f>MAX(AI11:AI25)</f>
        <v>0.69</v>
      </c>
      <c r="AJ35" s="15">
        <f>MAX(AJ11:AJ22)</f>
        <v>0</v>
      </c>
      <c r="AK35" s="206">
        <f>MAX(AL11:AL25)</f>
        <v>3.2</v>
      </c>
      <c r="AL35" s="217"/>
    </row>
    <row r="37" spans="2:39" x14ac:dyDescent="0.2">
      <c r="C37" s="115">
        <v>37095000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x14ac:dyDescent="0.2">
      <c r="D38" s="247">
        <f>($C$37*D33)/1000000</f>
        <v>185.47499999999999</v>
      </c>
      <c r="E38" s="247"/>
      <c r="F38" s="247">
        <f>($C$37*F33)/1000000</f>
        <v>370.95</v>
      </c>
      <c r="G38" s="247"/>
      <c r="H38" s="2">
        <f>($C$37*H33)/1000000</f>
        <v>271.28809999999999</v>
      </c>
      <c r="I38" s="247">
        <f>($C$37*I33)/1000000</f>
        <v>48742.83</v>
      </c>
      <c r="J38" s="247"/>
      <c r="K38" s="247">
        <f>($C$37*K33)/1000000</f>
        <v>185.47499999999999</v>
      </c>
      <c r="L38" s="247"/>
      <c r="M38" s="247">
        <f>($C$37*M33)/1000000</f>
        <v>186.71150000000003</v>
      </c>
      <c r="N38" s="247"/>
      <c r="O38" s="2">
        <f>($C$37*O33)/1000000</f>
        <v>14.837999999999997</v>
      </c>
      <c r="P38" s="2">
        <f>($C$37*P33)/1000000</f>
        <v>9.6447000000000003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38.25" customHeight="1" x14ac:dyDescent="0.25">
      <c r="D39" s="18" t="s">
        <v>17</v>
      </c>
      <c r="E39" s="18"/>
      <c r="F39" s="5"/>
      <c r="O39" s="246" t="s">
        <v>18</v>
      </c>
      <c r="P39" s="246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40">
        <v>2</v>
      </c>
      <c r="I41" s="241"/>
    </row>
    <row r="42" spans="2:39" ht="16.5" thickBot="1" x14ac:dyDescent="0.3">
      <c r="D42" s="18" t="s">
        <v>2</v>
      </c>
      <c r="E42" s="18"/>
      <c r="F42" s="5"/>
      <c r="H42" s="240" t="s">
        <v>36</v>
      </c>
      <c r="I42" s="241"/>
    </row>
    <row r="43" spans="2:39" ht="16.5" thickBot="1" x14ac:dyDescent="0.3">
      <c r="D43" s="18" t="s">
        <v>19</v>
      </c>
      <c r="E43" s="18"/>
      <c r="F43" s="5"/>
      <c r="H43" s="240" t="s">
        <v>28</v>
      </c>
      <c r="I43" s="241"/>
      <c r="AM43" s="1"/>
    </row>
    <row r="44" spans="2:39" ht="16.5" thickBot="1" x14ac:dyDescent="0.3">
      <c r="D44" s="18" t="s">
        <v>21</v>
      </c>
      <c r="E44" s="18"/>
      <c r="F44" s="5"/>
      <c r="H44" s="211"/>
      <c r="I44" s="212"/>
      <c r="AM44" s="1"/>
    </row>
    <row r="45" spans="2:39" ht="13.5" thickBot="1" x14ac:dyDescent="0.25">
      <c r="AM45" s="1"/>
    </row>
    <row r="46" spans="2:39" s="1" customFormat="1" ht="65.25" customHeight="1" thickBot="1" x14ac:dyDescent="0.35">
      <c r="B46" s="24" t="s">
        <v>22</v>
      </c>
      <c r="C46" s="67" t="s">
        <v>35</v>
      </c>
      <c r="D46" s="238" t="s">
        <v>23</v>
      </c>
      <c r="E46" s="214"/>
      <c r="F46" s="213" t="s">
        <v>3</v>
      </c>
      <c r="G46" s="214"/>
      <c r="H46" s="4" t="s">
        <v>4</v>
      </c>
      <c r="I46" s="213" t="s">
        <v>5</v>
      </c>
      <c r="J46" s="214"/>
      <c r="K46" s="213" t="s">
        <v>6</v>
      </c>
      <c r="L46" s="214"/>
      <c r="M46" s="213" t="s">
        <v>7</v>
      </c>
      <c r="N46" s="214"/>
      <c r="O46" s="3" t="s">
        <v>8</v>
      </c>
      <c r="P46" s="3" t="s">
        <v>27</v>
      </c>
      <c r="Q46" s="213" t="s">
        <v>9</v>
      </c>
      <c r="R46" s="227"/>
      <c r="S46" s="80" t="s">
        <v>37</v>
      </c>
      <c r="T46" s="80" t="s">
        <v>38</v>
      </c>
      <c r="W46" s="2"/>
      <c r="X46" s="251" t="s">
        <v>40</v>
      </c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"/>
      <c r="AJ46" s="2"/>
      <c r="AK46" s="2"/>
      <c r="AL46" s="2"/>
    </row>
    <row r="47" spans="2:39" s="1" customFormat="1" ht="15.75" customHeight="1" thickBot="1" x14ac:dyDescent="0.25">
      <c r="B47" s="228"/>
      <c r="C47" s="228"/>
      <c r="D47" s="230" t="s">
        <v>24</v>
      </c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3"/>
      <c r="S47" s="2"/>
      <c r="T47" s="2"/>
      <c r="W47" s="24" t="s">
        <v>22</v>
      </c>
      <c r="X47" s="67" t="s">
        <v>35</v>
      </c>
      <c r="Y47" s="22" t="s">
        <v>34</v>
      </c>
      <c r="Z47" s="213" t="s">
        <v>3</v>
      </c>
      <c r="AA47" s="214"/>
      <c r="AB47" s="4" t="s">
        <v>4</v>
      </c>
      <c r="AC47" s="213" t="s">
        <v>5</v>
      </c>
      <c r="AD47" s="214"/>
      <c r="AE47" s="213" t="s">
        <v>6</v>
      </c>
      <c r="AF47" s="214"/>
      <c r="AG47" s="213" t="s">
        <v>7</v>
      </c>
      <c r="AH47" s="214"/>
      <c r="AI47" s="3" t="s">
        <v>8</v>
      </c>
      <c r="AJ47" s="213" t="s">
        <v>9</v>
      </c>
      <c r="AK47" s="227"/>
      <c r="AL47" s="80" t="s">
        <v>37</v>
      </c>
      <c r="AM47" s="80" t="s">
        <v>38</v>
      </c>
    </row>
    <row r="48" spans="2:39" s="1" customFormat="1" ht="13.5" customHeight="1" thickBot="1" x14ac:dyDescent="0.25">
      <c r="B48" s="229"/>
      <c r="C48" s="229"/>
      <c r="D48" s="234" t="s">
        <v>25</v>
      </c>
      <c r="E48" s="235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7"/>
      <c r="S48" s="2"/>
      <c r="T48" s="2"/>
      <c r="W48" s="84"/>
      <c r="X48" s="84"/>
      <c r="Y48" s="230" t="s">
        <v>41</v>
      </c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43"/>
      <c r="AL48" s="80"/>
      <c r="AM48" s="80"/>
    </row>
    <row r="49" spans="2:39" x14ac:dyDescent="0.2">
      <c r="B49" s="29">
        <v>43655</v>
      </c>
      <c r="C49" s="76">
        <v>43668</v>
      </c>
      <c r="D49" s="73" t="s">
        <v>10</v>
      </c>
      <c r="E49" s="85">
        <v>5</v>
      </c>
      <c r="F49" s="48"/>
      <c r="G49" s="101">
        <v>4</v>
      </c>
      <c r="H49" s="66">
        <v>7.76</v>
      </c>
      <c r="I49" s="48"/>
      <c r="J49" s="101">
        <v>2</v>
      </c>
      <c r="K49" s="44" t="s">
        <v>10</v>
      </c>
      <c r="L49" s="101">
        <v>5</v>
      </c>
      <c r="M49" s="48"/>
      <c r="N49" s="101">
        <v>8.6</v>
      </c>
      <c r="O49" s="66">
        <v>0.21</v>
      </c>
      <c r="P49" s="66">
        <v>0.2</v>
      </c>
      <c r="Q49" s="44"/>
      <c r="R49" s="89">
        <v>3.4</v>
      </c>
      <c r="S49" s="114"/>
      <c r="T49" s="114"/>
      <c r="U49" s="108"/>
      <c r="W49" s="31">
        <v>43691</v>
      </c>
      <c r="X49" s="32">
        <v>43705</v>
      </c>
      <c r="Y49" s="74">
        <v>5</v>
      </c>
      <c r="Z49" s="72"/>
      <c r="AA49" s="85">
        <v>7</v>
      </c>
      <c r="AB49" s="86">
        <v>7.24</v>
      </c>
      <c r="AC49" s="72"/>
      <c r="AD49" s="85">
        <v>6700</v>
      </c>
      <c r="AE49" s="72" t="s">
        <v>10</v>
      </c>
      <c r="AF49" s="85">
        <v>5</v>
      </c>
      <c r="AG49" s="73"/>
      <c r="AH49" s="85">
        <v>9.6</v>
      </c>
      <c r="AI49" s="86">
        <v>0.19</v>
      </c>
      <c r="AJ49" s="72"/>
      <c r="AK49" s="87">
        <v>0.7</v>
      </c>
      <c r="AL49" s="88"/>
      <c r="AM49" s="88"/>
    </row>
    <row r="50" spans="2:39" x14ac:dyDescent="0.2">
      <c r="B50" s="31">
        <v>43691</v>
      </c>
      <c r="C50" s="31">
        <v>43704</v>
      </c>
      <c r="D50" s="73" t="s">
        <v>10</v>
      </c>
      <c r="E50" s="90">
        <v>5</v>
      </c>
      <c r="F50" s="36"/>
      <c r="G50" s="90">
        <v>12</v>
      </c>
      <c r="H50" s="42">
        <v>9.75</v>
      </c>
      <c r="I50" s="36"/>
      <c r="J50" s="90">
        <v>1</v>
      </c>
      <c r="K50" s="37" t="s">
        <v>10</v>
      </c>
      <c r="L50" s="91">
        <v>5</v>
      </c>
      <c r="M50" s="38"/>
      <c r="N50" s="90">
        <v>7.8</v>
      </c>
      <c r="O50" s="42">
        <v>0.17</v>
      </c>
      <c r="P50" s="42">
        <v>0.2</v>
      </c>
      <c r="Q50" s="37"/>
      <c r="R50" s="92">
        <v>0.7</v>
      </c>
      <c r="S50" s="114"/>
      <c r="T50" s="114"/>
      <c r="U50" s="108"/>
      <c r="W50" s="31">
        <v>43727</v>
      </c>
      <c r="X50" s="32">
        <v>43739</v>
      </c>
      <c r="Y50" s="65">
        <v>5</v>
      </c>
      <c r="Z50" s="43"/>
      <c r="AA50" s="70">
        <v>6</v>
      </c>
      <c r="AB50" s="60">
        <v>7.28</v>
      </c>
      <c r="AC50" s="43"/>
      <c r="AD50" s="70">
        <v>1300</v>
      </c>
      <c r="AE50" s="43" t="s">
        <v>10</v>
      </c>
      <c r="AF50" s="70">
        <v>5</v>
      </c>
      <c r="AG50" s="57"/>
      <c r="AH50" s="70">
        <v>7.7</v>
      </c>
      <c r="AI50" s="60">
        <v>0.15</v>
      </c>
      <c r="AJ50" s="43"/>
      <c r="AK50" s="89">
        <v>1</v>
      </c>
      <c r="AL50" s="88"/>
      <c r="AM50" s="88"/>
    </row>
    <row r="51" spans="2:39" x14ac:dyDescent="0.2">
      <c r="B51" s="27">
        <v>43727</v>
      </c>
      <c r="C51" s="27">
        <v>43739</v>
      </c>
      <c r="D51" s="57"/>
      <c r="E51" s="70">
        <v>9</v>
      </c>
      <c r="F51" s="36"/>
      <c r="G51" s="90">
        <v>12</v>
      </c>
      <c r="H51" s="42">
        <v>8.6999999999999993</v>
      </c>
      <c r="I51" s="36"/>
      <c r="J51" s="90">
        <v>5</v>
      </c>
      <c r="K51" s="36" t="s">
        <v>10</v>
      </c>
      <c r="L51" s="90">
        <v>5</v>
      </c>
      <c r="M51" s="38"/>
      <c r="N51" s="90">
        <v>3.5</v>
      </c>
      <c r="O51" s="42">
        <v>0.3</v>
      </c>
      <c r="P51" s="42">
        <v>0.55000000000000004</v>
      </c>
      <c r="Q51" s="37" t="s">
        <v>10</v>
      </c>
      <c r="R51" s="92">
        <v>0.5</v>
      </c>
      <c r="S51" s="114"/>
      <c r="T51" s="114"/>
      <c r="U51" s="108"/>
      <c r="W51" s="27">
        <v>43755</v>
      </c>
      <c r="X51" s="28">
        <v>43768</v>
      </c>
      <c r="Y51" s="64">
        <v>5</v>
      </c>
      <c r="Z51" s="36"/>
      <c r="AA51" s="90">
        <v>5</v>
      </c>
      <c r="AB51" s="42">
        <v>7.2</v>
      </c>
      <c r="AC51" s="36"/>
      <c r="AD51" s="90">
        <v>1400</v>
      </c>
      <c r="AE51" s="37" t="s">
        <v>10</v>
      </c>
      <c r="AF51" s="91">
        <v>5</v>
      </c>
      <c r="AG51" s="38"/>
      <c r="AH51" s="90">
        <v>9.5</v>
      </c>
      <c r="AI51" s="42">
        <v>0.24</v>
      </c>
      <c r="AJ51" s="37"/>
      <c r="AK51" s="92">
        <v>2.1</v>
      </c>
      <c r="AL51" s="88">
        <v>64</v>
      </c>
      <c r="AM51" s="88">
        <v>68</v>
      </c>
    </row>
    <row r="52" spans="2:39" x14ac:dyDescent="0.2">
      <c r="B52" s="31">
        <v>43755</v>
      </c>
      <c r="C52" s="31">
        <v>43768</v>
      </c>
      <c r="D52" s="38"/>
      <c r="E52" s="90">
        <v>5</v>
      </c>
      <c r="F52" s="36"/>
      <c r="G52" s="90">
        <v>5</v>
      </c>
      <c r="H52" s="42">
        <v>8.85</v>
      </c>
      <c r="I52" s="36"/>
      <c r="J52" s="90">
        <v>510</v>
      </c>
      <c r="K52" s="37" t="s">
        <v>10</v>
      </c>
      <c r="L52" s="91">
        <v>5</v>
      </c>
      <c r="M52" s="38"/>
      <c r="N52" s="90">
        <v>6.5</v>
      </c>
      <c r="O52" s="42">
        <v>0.25</v>
      </c>
      <c r="P52" s="42">
        <v>0.32</v>
      </c>
      <c r="Q52" s="37" t="s">
        <v>10</v>
      </c>
      <c r="R52" s="92">
        <v>0.5</v>
      </c>
      <c r="S52" s="114"/>
      <c r="T52" s="114"/>
      <c r="U52" s="108"/>
      <c r="W52" s="29">
        <v>43901</v>
      </c>
      <c r="X52" s="30">
        <v>43914</v>
      </c>
      <c r="Y52" s="64">
        <v>5</v>
      </c>
      <c r="Z52" s="36"/>
      <c r="AA52" s="90">
        <v>4</v>
      </c>
      <c r="AB52" s="42">
        <v>7.4</v>
      </c>
      <c r="AC52" s="36"/>
      <c r="AD52" s="90">
        <v>2800</v>
      </c>
      <c r="AE52" s="37" t="s">
        <v>10</v>
      </c>
      <c r="AF52" s="91">
        <v>5</v>
      </c>
      <c r="AG52" s="38"/>
      <c r="AH52" s="90">
        <v>8.6999999999999993</v>
      </c>
      <c r="AI52" s="42">
        <v>0.56000000000000005</v>
      </c>
      <c r="AJ52" s="36"/>
      <c r="AK52" s="93">
        <v>1.3</v>
      </c>
      <c r="AL52" s="88">
        <v>69</v>
      </c>
      <c r="AM52" s="88">
        <v>73</v>
      </c>
    </row>
    <row r="53" spans="2:39" x14ac:dyDescent="0.2">
      <c r="B53" s="33">
        <v>43810</v>
      </c>
      <c r="C53" s="33">
        <v>43822</v>
      </c>
      <c r="D53" s="38" t="s">
        <v>10</v>
      </c>
      <c r="E53" s="90">
        <v>5</v>
      </c>
      <c r="F53" s="36"/>
      <c r="G53" s="90">
        <v>6</v>
      </c>
      <c r="H53" s="42">
        <v>8.0500000000000007</v>
      </c>
      <c r="I53" s="36"/>
      <c r="J53" s="90">
        <v>28</v>
      </c>
      <c r="K53" s="37" t="s">
        <v>10</v>
      </c>
      <c r="L53" s="91">
        <v>5</v>
      </c>
      <c r="M53" s="38"/>
      <c r="N53" s="90">
        <v>4.4000000000000004</v>
      </c>
      <c r="O53" s="42">
        <v>0.86</v>
      </c>
      <c r="P53" s="42">
        <v>0.26</v>
      </c>
      <c r="Q53" s="36" t="s">
        <v>10</v>
      </c>
      <c r="R53" s="93">
        <v>0.5</v>
      </c>
      <c r="S53" s="114"/>
      <c r="T53" s="114"/>
      <c r="U53" s="108"/>
      <c r="W53" s="29">
        <v>43936</v>
      </c>
      <c r="X53" s="30">
        <v>43950</v>
      </c>
      <c r="Y53" s="75">
        <v>5</v>
      </c>
      <c r="Z53" s="40"/>
      <c r="AA53" s="94">
        <v>4</v>
      </c>
      <c r="AB53" s="59">
        <v>7.24</v>
      </c>
      <c r="AC53" s="40"/>
      <c r="AD53" s="94">
        <v>1100</v>
      </c>
      <c r="AE53" s="40" t="s">
        <v>10</v>
      </c>
      <c r="AF53" s="94">
        <v>5</v>
      </c>
      <c r="AG53" s="77"/>
      <c r="AH53" s="94">
        <v>6.6</v>
      </c>
      <c r="AI53" s="59">
        <v>0.44</v>
      </c>
      <c r="AJ53" s="41"/>
      <c r="AK53" s="95">
        <v>1.4</v>
      </c>
      <c r="AL53" s="88">
        <v>70</v>
      </c>
      <c r="AM53" s="88">
        <v>74</v>
      </c>
    </row>
    <row r="54" spans="2:39" x14ac:dyDescent="0.2">
      <c r="B54" s="31">
        <v>43837</v>
      </c>
      <c r="C54" s="31">
        <v>43851</v>
      </c>
      <c r="D54" s="77" t="s">
        <v>10</v>
      </c>
      <c r="E54" s="94">
        <v>5</v>
      </c>
      <c r="F54" s="40"/>
      <c r="G54" s="94">
        <v>12</v>
      </c>
      <c r="H54" s="59">
        <v>8.7200000000000006</v>
      </c>
      <c r="I54" s="40"/>
      <c r="J54" s="94">
        <v>160</v>
      </c>
      <c r="K54" s="40" t="s">
        <v>10</v>
      </c>
      <c r="L54" s="94">
        <v>5</v>
      </c>
      <c r="M54" s="77"/>
      <c r="N54" s="94">
        <v>3.7</v>
      </c>
      <c r="O54" s="59">
        <v>0.26</v>
      </c>
      <c r="P54" s="59">
        <v>0.22</v>
      </c>
      <c r="Q54" s="41" t="s">
        <v>10</v>
      </c>
      <c r="R54" s="95">
        <v>0.5</v>
      </c>
      <c r="S54" s="114"/>
      <c r="T54" s="114"/>
      <c r="U54" s="108"/>
      <c r="W54" s="31"/>
      <c r="X54" s="32"/>
      <c r="Y54" s="65"/>
      <c r="Z54" s="43"/>
      <c r="AA54" s="70"/>
      <c r="AB54" s="60"/>
      <c r="AC54" s="43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>
        <v>43873</v>
      </c>
      <c r="C55" s="31">
        <v>43886</v>
      </c>
      <c r="D55" s="57" t="s">
        <v>10</v>
      </c>
      <c r="E55" s="70">
        <v>5</v>
      </c>
      <c r="F55" s="43"/>
      <c r="G55" s="70">
        <v>1</v>
      </c>
      <c r="H55" s="60">
        <v>7.84</v>
      </c>
      <c r="I55" s="43"/>
      <c r="J55" s="70">
        <v>120</v>
      </c>
      <c r="K55" s="43" t="s">
        <v>10</v>
      </c>
      <c r="L55" s="70">
        <v>5</v>
      </c>
      <c r="M55" s="57"/>
      <c r="N55" s="70">
        <v>6.9</v>
      </c>
      <c r="O55" s="60">
        <v>0.37</v>
      </c>
      <c r="P55" s="60">
        <v>0.3</v>
      </c>
      <c r="Q55" s="43" t="s">
        <v>10</v>
      </c>
      <c r="R55" s="89">
        <v>0.5</v>
      </c>
      <c r="S55" s="114"/>
      <c r="T55" s="114"/>
      <c r="U55" s="108"/>
      <c r="W55" s="31"/>
      <c r="X55" s="32"/>
      <c r="Y55" s="65"/>
      <c r="Z55" s="43"/>
      <c r="AA55" s="70"/>
      <c r="AB55" s="50"/>
      <c r="AC55" s="43"/>
      <c r="AD55" s="70"/>
      <c r="AE55" s="43"/>
      <c r="AF55" s="70"/>
      <c r="AG55" s="57"/>
      <c r="AH55" s="70"/>
      <c r="AI55" s="60"/>
      <c r="AJ55" s="43"/>
      <c r="AK55" s="89"/>
      <c r="AL55" s="88"/>
      <c r="AM55" s="88"/>
    </row>
    <row r="56" spans="2:39" x14ac:dyDescent="0.2">
      <c r="B56" s="31">
        <v>43901</v>
      </c>
      <c r="C56" s="31">
        <v>43914</v>
      </c>
      <c r="D56" s="57" t="s">
        <v>10</v>
      </c>
      <c r="E56" s="70">
        <v>5</v>
      </c>
      <c r="F56" s="43"/>
      <c r="G56" s="70">
        <v>9</v>
      </c>
      <c r="H56" s="60">
        <v>7.74</v>
      </c>
      <c r="I56" s="43"/>
      <c r="J56" s="70">
        <v>75</v>
      </c>
      <c r="K56" s="43" t="s">
        <v>10</v>
      </c>
      <c r="L56" s="70">
        <v>5</v>
      </c>
      <c r="M56" s="57"/>
      <c r="N56" s="70">
        <v>7.3</v>
      </c>
      <c r="O56" s="60">
        <v>0.63</v>
      </c>
      <c r="P56" s="60">
        <v>0.56000000000000005</v>
      </c>
      <c r="Q56" s="43" t="s">
        <v>10</v>
      </c>
      <c r="R56" s="89">
        <v>0.5</v>
      </c>
      <c r="S56" s="114">
        <v>65</v>
      </c>
      <c r="T56" s="114">
        <v>69</v>
      </c>
      <c r="U56" s="108"/>
      <c r="W56" s="33"/>
      <c r="X56" s="34"/>
      <c r="Y56" s="96"/>
      <c r="Z56" s="46"/>
      <c r="AA56" s="97"/>
      <c r="AB56" s="61"/>
      <c r="AC56" s="46"/>
      <c r="AD56" s="97"/>
      <c r="AE56" s="46"/>
      <c r="AF56" s="97"/>
      <c r="AG56" s="98"/>
      <c r="AH56" s="97"/>
      <c r="AI56" s="61"/>
      <c r="AJ56" s="46"/>
      <c r="AK56" s="99"/>
      <c r="AL56" s="88"/>
      <c r="AM56" s="88"/>
    </row>
    <row r="57" spans="2:39" x14ac:dyDescent="0.2">
      <c r="B57" s="33"/>
      <c r="C57" s="33"/>
      <c r="D57" s="98"/>
      <c r="E57" s="97"/>
      <c r="F57" s="46"/>
      <c r="G57" s="97"/>
      <c r="H57" s="61"/>
      <c r="I57" s="46"/>
      <c r="J57" s="97"/>
      <c r="K57" s="46"/>
      <c r="L57" s="97"/>
      <c r="M57" s="98"/>
      <c r="N57" s="97"/>
      <c r="O57" s="61"/>
      <c r="P57" s="61"/>
      <c r="Q57" s="46"/>
      <c r="R57" s="99"/>
      <c r="S57" s="114"/>
      <c r="T57" s="114"/>
      <c r="U57" s="108"/>
      <c r="W57" s="31"/>
      <c r="X57" s="31"/>
      <c r="Y57" s="100"/>
      <c r="Z57" s="48"/>
      <c r="AA57" s="101"/>
      <c r="AB57" s="49"/>
      <c r="AC57" s="48"/>
      <c r="AD57" s="101"/>
      <c r="AE57" s="44"/>
      <c r="AF57" s="101"/>
      <c r="AG57" s="48"/>
      <c r="AH57" s="101"/>
      <c r="AI57" s="66"/>
      <c r="AJ57" s="44"/>
      <c r="AK57" s="89"/>
      <c r="AL57" s="88"/>
      <c r="AM57" s="88"/>
    </row>
    <row r="58" spans="2:39" x14ac:dyDescent="0.2">
      <c r="B58" s="31"/>
      <c r="C58" s="31"/>
      <c r="D58" s="138"/>
      <c r="E58" s="101"/>
      <c r="F58" s="48"/>
      <c r="G58" s="101"/>
      <c r="H58" s="66"/>
      <c r="I58" s="48"/>
      <c r="J58" s="101"/>
      <c r="K58" s="44"/>
      <c r="L58" s="101"/>
      <c r="M58" s="48"/>
      <c r="N58" s="101"/>
      <c r="O58" s="66"/>
      <c r="P58" s="66"/>
      <c r="Q58" s="44"/>
      <c r="R58" s="89"/>
      <c r="S58" s="114"/>
      <c r="T58" s="114"/>
      <c r="U58" s="108"/>
      <c r="W58" s="35"/>
      <c r="X58" s="35"/>
      <c r="Y58" s="102"/>
      <c r="Z58" s="68"/>
      <c r="AA58" s="103"/>
      <c r="AB58" s="51"/>
      <c r="AC58" s="68"/>
      <c r="AD58" s="103"/>
      <c r="AE58" s="47"/>
      <c r="AF58" s="103"/>
      <c r="AG58" s="68"/>
      <c r="AH58" s="103"/>
      <c r="AI58" s="69"/>
      <c r="AJ58" s="47"/>
      <c r="AK58" s="104"/>
      <c r="AL58" s="88"/>
      <c r="AM58" s="88"/>
    </row>
    <row r="59" spans="2:39" x14ac:dyDescent="0.2">
      <c r="B59" s="35"/>
      <c r="C59" s="35"/>
      <c r="D59" s="139"/>
      <c r="E59" s="103"/>
      <c r="F59" s="68"/>
      <c r="G59" s="103"/>
      <c r="H59" s="69"/>
      <c r="I59" s="68"/>
      <c r="J59" s="103"/>
      <c r="K59" s="47"/>
      <c r="L59" s="103"/>
      <c r="M59" s="68"/>
      <c r="N59" s="103"/>
      <c r="O59" s="69"/>
      <c r="P59" s="69"/>
      <c r="Q59" s="47"/>
      <c r="R59" s="104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138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31"/>
      <c r="X60" s="31"/>
      <c r="Y60" s="105"/>
      <c r="Z60" s="48"/>
      <c r="AA60" s="101"/>
      <c r="AB60" s="66"/>
      <c r="AC60" s="48"/>
      <c r="AD60" s="101"/>
      <c r="AE60" s="44"/>
      <c r="AF60" s="101"/>
      <c r="AG60" s="48"/>
      <c r="AH60" s="101"/>
      <c r="AI60" s="49"/>
      <c r="AJ60" s="44"/>
      <c r="AK60" s="89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29"/>
      <c r="X61" s="30"/>
      <c r="Y61" s="75"/>
      <c r="Z61" s="40"/>
      <c r="AA61" s="94"/>
      <c r="AB61" s="59"/>
      <c r="AC61" s="40"/>
      <c r="AD61" s="94"/>
      <c r="AE61" s="40"/>
      <c r="AF61" s="94"/>
      <c r="AG61" s="77"/>
      <c r="AH61" s="94"/>
      <c r="AI61" s="59"/>
      <c r="AJ61" s="41"/>
      <c r="AK61" s="95"/>
      <c r="AL61" s="88"/>
      <c r="AM61" s="88"/>
    </row>
    <row r="62" spans="2:39" x14ac:dyDescent="0.2">
      <c r="B62" s="33"/>
      <c r="C62" s="33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31"/>
      <c r="X62" s="32"/>
      <c r="Y62" s="65"/>
      <c r="Z62" s="43"/>
      <c r="AA62" s="70"/>
      <c r="AB62" s="60"/>
      <c r="AC62" s="43"/>
      <c r="AD62" s="70"/>
      <c r="AE62" s="43"/>
      <c r="AF62" s="70"/>
      <c r="AG62" s="57"/>
      <c r="AH62" s="70"/>
      <c r="AI62" s="60"/>
      <c r="AJ62" s="43"/>
      <c r="AK62" s="89"/>
      <c r="AL62" s="88"/>
      <c r="AM62" s="88"/>
    </row>
    <row r="63" spans="2:39" ht="13.5" thickBot="1" x14ac:dyDescent="0.25">
      <c r="B63" s="33"/>
      <c r="C63" s="33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52"/>
      <c r="X63" s="52"/>
      <c r="Y63" s="53"/>
      <c r="Z63" s="55"/>
      <c r="AA63" s="106"/>
      <c r="AB63" s="56"/>
      <c r="AC63" s="55"/>
      <c r="AD63" s="106"/>
      <c r="AE63" s="54"/>
      <c r="AF63" s="106"/>
      <c r="AG63" s="55"/>
      <c r="AH63" s="106"/>
      <c r="AI63" s="56"/>
      <c r="AJ63" s="54"/>
      <c r="AK63" s="107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2:39" s="2" customForma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2:39" x14ac:dyDescent="0.2">
      <c r="W66" s="79"/>
      <c r="X66" s="79"/>
      <c r="Y66" s="88"/>
      <c r="Z66" s="88"/>
      <c r="AA66" s="114"/>
      <c r="AB66" s="88"/>
      <c r="AC66" s="88"/>
      <c r="AD66" s="114"/>
      <c r="AE66" s="98"/>
      <c r="AF66" s="114"/>
      <c r="AG66" s="88"/>
      <c r="AH66" s="114"/>
      <c r="AI66" s="88"/>
      <c r="AJ66" s="98"/>
      <c r="AK66" s="114"/>
      <c r="AL66" s="88"/>
      <c r="AM66" s="88"/>
    </row>
    <row r="67" spans="2:39" s="2" customFormat="1" ht="13.5" customHeight="1" thickBot="1" x14ac:dyDescent="0.25">
      <c r="B67" s="108"/>
      <c r="C67" s="108"/>
      <c r="D67" s="108"/>
      <c r="E67" s="108"/>
      <c r="F67" s="239"/>
      <c r="G67" s="239"/>
      <c r="H67" s="108"/>
      <c r="I67" s="239"/>
      <c r="J67" s="239"/>
      <c r="K67" s="239"/>
      <c r="L67" s="239"/>
      <c r="M67" s="239"/>
      <c r="N67" s="239"/>
      <c r="O67" s="108"/>
      <c r="P67" s="108"/>
      <c r="Q67" s="239"/>
      <c r="R67" s="239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9" s="2" customFormat="1" ht="12.75" customHeight="1" x14ac:dyDescent="0.2">
      <c r="B68" s="225" t="s">
        <v>11</v>
      </c>
      <c r="C68" s="226"/>
      <c r="D68" s="209">
        <f>COUNT(E49:E64)</f>
        <v>8</v>
      </c>
      <c r="E68" s="210"/>
      <c r="F68" s="209">
        <f>COUNT(G49:G61)</f>
        <v>8</v>
      </c>
      <c r="G68" s="210">
        <f>COUNT(G49:G61)</f>
        <v>8</v>
      </c>
      <c r="H68" s="16">
        <f>COUNT(H49:H61)</f>
        <v>8</v>
      </c>
      <c r="I68" s="209">
        <f>COUNT(J49:J61)</f>
        <v>8</v>
      </c>
      <c r="J68" s="210"/>
      <c r="K68" s="209">
        <f>COUNT(L49:L61)</f>
        <v>8</v>
      </c>
      <c r="L68" s="210"/>
      <c r="M68" s="209">
        <f>COUNT(N49:N61)</f>
        <v>8</v>
      </c>
      <c r="N68" s="210"/>
      <c r="O68" s="16">
        <f>COUNT(O49:O61)</f>
        <v>8</v>
      </c>
      <c r="P68" s="16">
        <f>COUNT(P49:P61)</f>
        <v>8</v>
      </c>
      <c r="Q68" s="209">
        <f>COUNT(R49:R61)</f>
        <v>8</v>
      </c>
      <c r="R68" s="210"/>
      <c r="S68" s="2">
        <f>COUNT(S49:S63)</f>
        <v>1</v>
      </c>
      <c r="T68" s="2">
        <f>COUNT(T49:T63)</f>
        <v>1</v>
      </c>
      <c r="W68" s="225" t="s">
        <v>11</v>
      </c>
      <c r="X68" s="226"/>
      <c r="Y68" s="16">
        <f>COUNT(Y48:Y62)</f>
        <v>5</v>
      </c>
      <c r="Z68" s="209">
        <f>COUNT(AA48:AA62)</f>
        <v>5</v>
      </c>
      <c r="AA68" s="210">
        <f>COUNT(AA48:AA62)</f>
        <v>5</v>
      </c>
      <c r="AB68" s="16">
        <f>COUNT(AB48:AB62)</f>
        <v>5</v>
      </c>
      <c r="AC68" s="209">
        <f>COUNT(AD48:AD62)</f>
        <v>5</v>
      </c>
      <c r="AD68" s="210"/>
      <c r="AE68" s="209">
        <f>COUNT(AF48:AF62)</f>
        <v>5</v>
      </c>
      <c r="AF68" s="210"/>
      <c r="AG68" s="209">
        <f>COUNT(AH48:AH62)</f>
        <v>5</v>
      </c>
      <c r="AH68" s="210"/>
      <c r="AI68" s="16">
        <f>COUNT(AI48:AI62)</f>
        <v>5</v>
      </c>
      <c r="AJ68" s="209">
        <f>COUNT(AK49:AK63)</f>
        <v>5</v>
      </c>
      <c r="AK68" s="210"/>
      <c r="AL68" s="78">
        <f>COUNT(AL49:AL63)</f>
        <v>3</v>
      </c>
      <c r="AM68" s="78">
        <f>COUNT(AM49:AM63)</f>
        <v>3</v>
      </c>
    </row>
    <row r="69" spans="2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8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8"/>
      <c r="AL69" s="82"/>
      <c r="AM69" s="82"/>
    </row>
    <row r="70" spans="2:39" s="2" customFormat="1" ht="12.75" customHeight="1" x14ac:dyDescent="0.2">
      <c r="B70" s="218" t="s">
        <v>12</v>
      </c>
      <c r="C70" s="219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7.74</v>
      </c>
      <c r="I70" s="220">
        <f>MIN(J49:J61)</f>
        <v>1</v>
      </c>
      <c r="J70" s="221"/>
      <c r="K70" s="108" t="s">
        <v>10</v>
      </c>
      <c r="L70" s="12">
        <f>MIN(L49:L61)</f>
        <v>5</v>
      </c>
      <c r="M70" s="12" t="s">
        <v>10</v>
      </c>
      <c r="N70" s="13">
        <f>MIN(N49:N61)</f>
        <v>3.5</v>
      </c>
      <c r="O70" s="13">
        <f>MIN(O49:O61)</f>
        <v>0.17</v>
      </c>
      <c r="P70" s="13">
        <f>MIN(P49:P61)</f>
        <v>0.2</v>
      </c>
      <c r="Q70" s="108" t="s">
        <v>10</v>
      </c>
      <c r="R70" s="17">
        <f>MIN(R49:R61)</f>
        <v>0.5</v>
      </c>
      <c r="S70" s="83">
        <f>MIN(S49:S63)</f>
        <v>65</v>
      </c>
      <c r="T70" s="83">
        <f>MIN(T49:T63)</f>
        <v>69</v>
      </c>
      <c r="W70" s="218" t="s">
        <v>12</v>
      </c>
      <c r="X70" s="219"/>
      <c r="Y70" s="11">
        <f>MIN(Y48:Y62)</f>
        <v>5</v>
      </c>
      <c r="Z70" s="108"/>
      <c r="AA70" s="12">
        <f>MIN(AA48:AA62)</f>
        <v>4</v>
      </c>
      <c r="AB70" s="13">
        <f>MIN(AB48:AB62)</f>
        <v>7.2</v>
      </c>
      <c r="AC70" s="220">
        <f>MIN(AD48:AD62)</f>
        <v>1100</v>
      </c>
      <c r="AD70" s="242"/>
      <c r="AE70" s="108"/>
      <c r="AF70" s="12">
        <f>MIN(AF48:AF62)</f>
        <v>5</v>
      </c>
      <c r="AG70" s="12"/>
      <c r="AH70" s="13">
        <f>MIN(AH48:AH62)</f>
        <v>6.6</v>
      </c>
      <c r="AI70" s="13">
        <f>MIN(AI48:AI62)</f>
        <v>0.15</v>
      </c>
      <c r="AJ70" s="108"/>
      <c r="AK70" s="17">
        <f>MIN(AK49:AK63)</f>
        <v>0.7</v>
      </c>
      <c r="AL70" s="17">
        <f>MIN(AL49:AL63)</f>
        <v>64</v>
      </c>
      <c r="AM70" s="17">
        <f>MIN(AM49:AM63)</f>
        <v>68</v>
      </c>
    </row>
    <row r="71" spans="2:39" s="2" customFormat="1" ht="12.7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8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8"/>
      <c r="AL71" s="82"/>
      <c r="AM71" s="82"/>
    </row>
    <row r="72" spans="2:39" s="2" customFormat="1" ht="12.75" customHeight="1" x14ac:dyDescent="0.2">
      <c r="B72" s="218" t="s">
        <v>13</v>
      </c>
      <c r="C72" s="219"/>
      <c r="D72" s="222">
        <f>SUM(E49:E64)/D68</f>
        <v>5.5</v>
      </c>
      <c r="E72" s="223">
        <f>SUM(E49:E67)/9</f>
        <v>4.8888888888888893</v>
      </c>
      <c r="F72" s="222">
        <f>SUM(G49:G61)/F68</f>
        <v>7.625</v>
      </c>
      <c r="G72" s="223"/>
      <c r="H72" s="110">
        <f>SUM(H49:H61)/H68</f>
        <v>8.4262499999999996</v>
      </c>
      <c r="I72" s="222">
        <f>SUM(J49:J61)/I68</f>
        <v>112.625</v>
      </c>
      <c r="J72" s="223"/>
      <c r="K72" s="222">
        <f>SUM(L49:L61)/K68</f>
        <v>5</v>
      </c>
      <c r="L72" s="223">
        <f>SUM(L49:L67)/9</f>
        <v>4.4444444444444446</v>
      </c>
      <c r="M72" s="222">
        <f>SUM(N49:N61)/M68</f>
        <v>6.0874999999999995</v>
      </c>
      <c r="N72" s="223"/>
      <c r="O72" s="110">
        <f>SUM(O49:O61)/O68</f>
        <v>0.38124999999999998</v>
      </c>
      <c r="P72" s="110">
        <f>SUM(P49:P61)/P68</f>
        <v>0.32624999999999998</v>
      </c>
      <c r="Q72" s="222">
        <f>SUM(R49:R61)/Q68</f>
        <v>0.88749999999999996</v>
      </c>
      <c r="R72" s="224"/>
      <c r="S72" s="141">
        <f>SUM(S49:S63)/S68</f>
        <v>65</v>
      </c>
      <c r="T72" s="141">
        <f>SUM(T49:T63)/T68</f>
        <v>69</v>
      </c>
      <c r="W72" s="218" t="s">
        <v>13</v>
      </c>
      <c r="X72" s="219"/>
      <c r="Y72" s="109">
        <f>SUM(Y48:Y62)/Y68</f>
        <v>5</v>
      </c>
      <c r="Z72" s="222">
        <f>SUM(AA48:AA62)/Z68</f>
        <v>5.2</v>
      </c>
      <c r="AA72" s="223"/>
      <c r="AB72" s="110">
        <f>SUM(AB48:AB62)/AB68</f>
        <v>7.2720000000000002</v>
      </c>
      <c r="AC72" s="222">
        <f>SUM(AD48:AD62)/AC68</f>
        <v>2660</v>
      </c>
      <c r="AD72" s="223"/>
      <c r="AE72" s="222">
        <f>SUM(AF48:AF62)/AE68</f>
        <v>5</v>
      </c>
      <c r="AF72" s="223">
        <f>SUM(AF48:AF67)/9</f>
        <v>2.7777777777777777</v>
      </c>
      <c r="AG72" s="222">
        <f>SUM(AH48:AH62)/AG68</f>
        <v>8.42</v>
      </c>
      <c r="AH72" s="223"/>
      <c r="AI72" s="110">
        <f>SUM(AI48:AI62)/AI68</f>
        <v>0.316</v>
      </c>
      <c r="AJ72" s="222">
        <f>SUM(AK49:AK63)/AJ68</f>
        <v>1.3</v>
      </c>
      <c r="AK72" s="224"/>
      <c r="AL72" s="111">
        <f>SUM(AL49:AL63)/AL68</f>
        <v>67.666666666666671</v>
      </c>
      <c r="AM72" s="111">
        <f>SUM(AM49:AM63)/AM68</f>
        <v>71.666666666666671</v>
      </c>
    </row>
    <row r="73" spans="2:39" s="2" customFormat="1" ht="12.75" customHeigh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8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8"/>
      <c r="AL73" s="82"/>
      <c r="AM73" s="82"/>
    </row>
    <row r="74" spans="2:39" s="2" customFormat="1" ht="13.5" customHeight="1" thickBot="1" x14ac:dyDescent="0.25">
      <c r="B74" s="215" t="s">
        <v>14</v>
      </c>
      <c r="C74" s="216"/>
      <c r="D74" s="206">
        <f>MAX(E49:E64)</f>
        <v>9</v>
      </c>
      <c r="E74" s="207"/>
      <c r="F74" s="206">
        <f>MAX(G49:G61)</f>
        <v>12</v>
      </c>
      <c r="G74" s="207"/>
      <c r="H74" s="15">
        <f>MAX(H49:H61)</f>
        <v>9.75</v>
      </c>
      <c r="I74" s="206">
        <f>MAX(J49:J61)</f>
        <v>510</v>
      </c>
      <c r="J74" s="207"/>
      <c r="K74" s="206">
        <f>MAX(L49:L61)</f>
        <v>5</v>
      </c>
      <c r="L74" s="207"/>
      <c r="M74" s="206">
        <f>MAX(N49:N61)</f>
        <v>8.6</v>
      </c>
      <c r="N74" s="207"/>
      <c r="O74" s="15">
        <f>MAX(O49:O61)</f>
        <v>0.86</v>
      </c>
      <c r="P74" s="15">
        <f>MAX(P49:P61)</f>
        <v>0.56000000000000005</v>
      </c>
      <c r="Q74" s="206">
        <f>MAX(R49:R61)</f>
        <v>3.4</v>
      </c>
      <c r="R74" s="217"/>
      <c r="S74" s="83">
        <f>MAX(S49:S63)</f>
        <v>65</v>
      </c>
      <c r="T74" s="83">
        <f>MAX(T49:T63)</f>
        <v>69</v>
      </c>
      <c r="W74" s="215" t="s">
        <v>14</v>
      </c>
      <c r="X74" s="216"/>
      <c r="Y74" s="14">
        <f>MAX(Y48:Y62)</f>
        <v>5</v>
      </c>
      <c r="Z74" s="206">
        <f>MAX(AA48:AA62)</f>
        <v>7</v>
      </c>
      <c r="AA74" s="207"/>
      <c r="AB74" s="15">
        <f>MAX(AB48:AB62)</f>
        <v>7.4</v>
      </c>
      <c r="AC74" s="206">
        <f>MAX(AD48:AD62)</f>
        <v>6700</v>
      </c>
      <c r="AD74" s="207"/>
      <c r="AE74" s="206">
        <f>MAX(AF48:AF62)</f>
        <v>5</v>
      </c>
      <c r="AF74" s="207"/>
      <c r="AG74" s="206">
        <f>MAX(AH48:AH62)</f>
        <v>9.6</v>
      </c>
      <c r="AH74" s="207"/>
      <c r="AI74" s="15">
        <f>MAX(AI48:AI62)</f>
        <v>0.56000000000000005</v>
      </c>
      <c r="AJ74" s="112">
        <f>MAX(AK49:AK63)</f>
        <v>2.1</v>
      </c>
      <c r="AK74" s="113"/>
      <c r="AL74" s="112">
        <f>MAX(AL49:AL63)</f>
        <v>70</v>
      </c>
      <c r="AM74" s="112">
        <f>MAX(AM49:AM63)</f>
        <v>74</v>
      </c>
    </row>
    <row r="75" spans="2:39" x14ac:dyDescent="0.2">
      <c r="Z75" s="2"/>
      <c r="AJ75"/>
      <c r="AK75"/>
      <c r="AL75"/>
      <c r="AM75"/>
    </row>
    <row r="76" spans="2:39" x14ac:dyDescent="0.2">
      <c r="V76" s="6"/>
      <c r="Z76" s="2"/>
      <c r="AJ76"/>
      <c r="AK76"/>
      <c r="AL76"/>
      <c r="AM76"/>
    </row>
    <row r="77" spans="2:39" x14ac:dyDescent="0.2">
      <c r="V77" s="6"/>
      <c r="Z77" s="2"/>
      <c r="AJ77"/>
      <c r="AK77"/>
      <c r="AL77"/>
      <c r="AM77"/>
    </row>
    <row r="78" spans="2:39" x14ac:dyDescent="0.2">
      <c r="V78" s="6"/>
    </row>
    <row r="79" spans="2:39" ht="29.25" customHeight="1" x14ac:dyDescent="0.2"/>
  </sheetData>
  <mergeCells count="220">
    <mergeCell ref="Z73:AA73"/>
    <mergeCell ref="AC73:AD73"/>
    <mergeCell ref="AE73:AF73"/>
    <mergeCell ref="AG73:AH73"/>
    <mergeCell ref="AJ73:AK73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AJ71:AK71"/>
    <mergeCell ref="W72:X72"/>
    <mergeCell ref="Z72:AA72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AJ47:AK47"/>
    <mergeCell ref="Y48:AK48"/>
    <mergeCell ref="W68:X68"/>
    <mergeCell ref="Z68:AA68"/>
    <mergeCell ref="AC68:AD68"/>
    <mergeCell ref="AE68:AF68"/>
    <mergeCell ref="AG68:AH68"/>
    <mergeCell ref="AJ68:AK68"/>
    <mergeCell ref="AE35:AF35"/>
    <mergeCell ref="AG35:AH35"/>
    <mergeCell ref="X46:AH46"/>
    <mergeCell ref="Z47:AA47"/>
    <mergeCell ref="AC47:AD47"/>
    <mergeCell ref="AE47:AF47"/>
    <mergeCell ref="AG47:AH47"/>
    <mergeCell ref="F38:G38"/>
    <mergeCell ref="O39:P39"/>
    <mergeCell ref="F46:G46"/>
    <mergeCell ref="I46:J46"/>
    <mergeCell ref="K46:L46"/>
    <mergeCell ref="I38:J38"/>
    <mergeCell ref="K38:L38"/>
    <mergeCell ref="M38:N38"/>
    <mergeCell ref="W20:AL20"/>
    <mergeCell ref="AK30:AL30"/>
    <mergeCell ref="AK32:AL32"/>
    <mergeCell ref="AK33:AL33"/>
    <mergeCell ref="F34:G34"/>
    <mergeCell ref="I34:J34"/>
    <mergeCell ref="K34:L34"/>
    <mergeCell ref="M34:N34"/>
    <mergeCell ref="Q34:R34"/>
    <mergeCell ref="Z34:AA34"/>
    <mergeCell ref="AC34:AD34"/>
    <mergeCell ref="AE34:AF34"/>
    <mergeCell ref="AG34:AH34"/>
    <mergeCell ref="AK34:AL34"/>
    <mergeCell ref="O1:P1"/>
    <mergeCell ref="AI1:AJ1"/>
    <mergeCell ref="H3:I3"/>
    <mergeCell ref="AB3:AC3"/>
    <mergeCell ref="H4:I4"/>
    <mergeCell ref="AB4:AC4"/>
    <mergeCell ref="AB5:AC5"/>
    <mergeCell ref="D38:E38"/>
    <mergeCell ref="H6:I6"/>
    <mergeCell ref="AB6:AC6"/>
    <mergeCell ref="AG8:AH8"/>
    <mergeCell ref="F28:G28"/>
    <mergeCell ref="I28:J28"/>
    <mergeCell ref="K28:L28"/>
    <mergeCell ref="M28:N28"/>
    <mergeCell ref="Q28:R28"/>
    <mergeCell ref="Z28:AA28"/>
    <mergeCell ref="AC30:AD30"/>
    <mergeCell ref="AE30:AF30"/>
    <mergeCell ref="AG30:AH30"/>
    <mergeCell ref="AE32:AF32"/>
    <mergeCell ref="AG32:AH32"/>
    <mergeCell ref="AE33:AF33"/>
    <mergeCell ref="AG33:AH33"/>
    <mergeCell ref="B7:C7"/>
    <mergeCell ref="F8:G8"/>
    <mergeCell ref="I8:J8"/>
    <mergeCell ref="K8:L8"/>
    <mergeCell ref="M8:N8"/>
    <mergeCell ref="Q8:R8"/>
    <mergeCell ref="Z8:AA8"/>
    <mergeCell ref="AC8:AD8"/>
    <mergeCell ref="AE8:AF8"/>
    <mergeCell ref="AK8:AL8"/>
    <mergeCell ref="B9:B10"/>
    <mergeCell ref="C9:C10"/>
    <mergeCell ref="D9:R9"/>
    <mergeCell ref="W9:W10"/>
    <mergeCell ref="X9:X10"/>
    <mergeCell ref="Y9:AL9"/>
    <mergeCell ref="F10:G10"/>
    <mergeCell ref="I10:J10"/>
    <mergeCell ref="K10:L10"/>
    <mergeCell ref="M10:N10"/>
    <mergeCell ref="Q10:R10"/>
    <mergeCell ref="Y10:AL10"/>
    <mergeCell ref="D8:E8"/>
    <mergeCell ref="D10:E10"/>
    <mergeCell ref="B29:C29"/>
    <mergeCell ref="F29:G29"/>
    <mergeCell ref="I29:J29"/>
    <mergeCell ref="K29:L29"/>
    <mergeCell ref="M29:N29"/>
    <mergeCell ref="Q29:R29"/>
    <mergeCell ref="AG29:AH29"/>
    <mergeCell ref="AK29:AL29"/>
    <mergeCell ref="AC28:AD28"/>
    <mergeCell ref="AE28:AF28"/>
    <mergeCell ref="AG28:AH28"/>
    <mergeCell ref="AK28:AL28"/>
    <mergeCell ref="W29:X29"/>
    <mergeCell ref="Z29:AA29"/>
    <mergeCell ref="AC29:AD29"/>
    <mergeCell ref="AE29:AF29"/>
    <mergeCell ref="D29:E29"/>
    <mergeCell ref="B31:C31"/>
    <mergeCell ref="I31:J31"/>
    <mergeCell ref="W31:X31"/>
    <mergeCell ref="AC31:AD31"/>
    <mergeCell ref="I30:J30"/>
    <mergeCell ref="K30:L30"/>
    <mergeCell ref="M30:N30"/>
    <mergeCell ref="Q30:R30"/>
    <mergeCell ref="I32:J32"/>
    <mergeCell ref="K32:L32"/>
    <mergeCell ref="M32:N32"/>
    <mergeCell ref="Q32:R32"/>
    <mergeCell ref="AC32:AD32"/>
    <mergeCell ref="B33:C33"/>
    <mergeCell ref="F33:G33"/>
    <mergeCell ref="I33:J33"/>
    <mergeCell ref="K33:L33"/>
    <mergeCell ref="M33:N33"/>
    <mergeCell ref="Q33:R33"/>
    <mergeCell ref="W33:X33"/>
    <mergeCell ref="Z33:AA33"/>
    <mergeCell ref="AC33:AD33"/>
    <mergeCell ref="D33:E33"/>
    <mergeCell ref="AK35:AL35"/>
    <mergeCell ref="Q46:R46"/>
    <mergeCell ref="B47:B48"/>
    <mergeCell ref="C47:C48"/>
    <mergeCell ref="D47:R47"/>
    <mergeCell ref="D48:R48"/>
    <mergeCell ref="D46:E46"/>
    <mergeCell ref="F67:G67"/>
    <mergeCell ref="I67:J67"/>
    <mergeCell ref="K67:L67"/>
    <mergeCell ref="M67:N67"/>
    <mergeCell ref="Q67:R67"/>
    <mergeCell ref="B35:C35"/>
    <mergeCell ref="F35:G35"/>
    <mergeCell ref="I35:J35"/>
    <mergeCell ref="K35:L35"/>
    <mergeCell ref="M35:N35"/>
    <mergeCell ref="Q35:R35"/>
    <mergeCell ref="W35:X35"/>
    <mergeCell ref="Z35:AA35"/>
    <mergeCell ref="AC35:AD35"/>
    <mergeCell ref="H41:I41"/>
    <mergeCell ref="H42:I42"/>
    <mergeCell ref="H43:I43"/>
    <mergeCell ref="B68:C68"/>
    <mergeCell ref="F68:G68"/>
    <mergeCell ref="I68:J68"/>
    <mergeCell ref="K68:L68"/>
    <mergeCell ref="M68:N68"/>
    <mergeCell ref="Q68:R68"/>
    <mergeCell ref="I69:J69"/>
    <mergeCell ref="K69:L69"/>
    <mergeCell ref="M69:N69"/>
    <mergeCell ref="Q69:R69"/>
    <mergeCell ref="B74:C74"/>
    <mergeCell ref="F74:G74"/>
    <mergeCell ref="I74:J74"/>
    <mergeCell ref="K74:L74"/>
    <mergeCell ref="M74:N74"/>
    <mergeCell ref="D73:E73"/>
    <mergeCell ref="Q74:R74"/>
    <mergeCell ref="B70:C70"/>
    <mergeCell ref="I70:J70"/>
    <mergeCell ref="I71:J71"/>
    <mergeCell ref="K71:L71"/>
    <mergeCell ref="M71:N71"/>
    <mergeCell ref="Q71:R71"/>
    <mergeCell ref="B72:C72"/>
    <mergeCell ref="F72:G72"/>
    <mergeCell ref="I72:J72"/>
    <mergeCell ref="K72:L72"/>
    <mergeCell ref="M72:N72"/>
    <mergeCell ref="Q72:R72"/>
    <mergeCell ref="D71:E71"/>
    <mergeCell ref="D72:E72"/>
    <mergeCell ref="D74:E74"/>
    <mergeCell ref="D34:E34"/>
    <mergeCell ref="D35:E35"/>
    <mergeCell ref="D30:E30"/>
    <mergeCell ref="D32:E32"/>
    <mergeCell ref="F73:G73"/>
    <mergeCell ref="I73:J73"/>
    <mergeCell ref="K73:L73"/>
    <mergeCell ref="M73:N73"/>
    <mergeCell ref="Q73:R73"/>
    <mergeCell ref="D68:E68"/>
    <mergeCell ref="D69:E69"/>
    <mergeCell ref="H44:I44"/>
    <mergeCell ref="M46:N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9106-A922-46D8-91CC-B44E93BB55B9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/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53</v>
      </c>
      <c r="I4" s="241"/>
      <c r="W4"/>
      <c r="Y4" s="18" t="s">
        <v>2</v>
      </c>
      <c r="Z4" s="5"/>
      <c r="AB4" s="240" t="s">
        <v>53</v>
      </c>
      <c r="AC4" s="241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29">
        <v>43936</v>
      </c>
      <c r="C11" s="76">
        <v>43950</v>
      </c>
      <c r="D11" s="73" t="s">
        <v>10</v>
      </c>
      <c r="E11" s="85">
        <v>5</v>
      </c>
      <c r="F11" s="72"/>
      <c r="G11" s="85">
        <v>1</v>
      </c>
      <c r="H11" s="86">
        <v>7.26</v>
      </c>
      <c r="I11" s="72"/>
      <c r="J11" s="85">
        <v>370</v>
      </c>
      <c r="K11" s="72" t="s">
        <v>10</v>
      </c>
      <c r="L11" s="85">
        <v>5</v>
      </c>
      <c r="M11" s="73"/>
      <c r="N11" s="85">
        <v>2.7</v>
      </c>
      <c r="O11" s="86">
        <v>0.66</v>
      </c>
      <c r="P11" s="86">
        <v>0.54</v>
      </c>
      <c r="Q11" s="72" t="s">
        <v>10</v>
      </c>
      <c r="R11" s="87">
        <v>0.5</v>
      </c>
      <c r="S11" s="114">
        <v>64</v>
      </c>
      <c r="T11" s="114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43962</v>
      </c>
      <c r="C12" s="31">
        <v>43976</v>
      </c>
      <c r="D12" s="73" t="s">
        <v>10</v>
      </c>
      <c r="E12" s="85">
        <v>5</v>
      </c>
      <c r="F12" s="43"/>
      <c r="G12" s="70">
        <v>1</v>
      </c>
      <c r="H12" s="60">
        <v>7.14</v>
      </c>
      <c r="I12" s="43"/>
      <c r="J12" s="70">
        <v>120</v>
      </c>
      <c r="K12" s="43" t="s">
        <v>10</v>
      </c>
      <c r="L12" s="70">
        <v>5</v>
      </c>
      <c r="M12" s="57"/>
      <c r="N12" s="70">
        <v>4</v>
      </c>
      <c r="O12" s="60">
        <v>0.24</v>
      </c>
      <c r="P12" s="60">
        <v>0.31</v>
      </c>
      <c r="Q12" s="43" t="s">
        <v>10</v>
      </c>
      <c r="R12" s="89">
        <v>0.5</v>
      </c>
      <c r="S12" s="114">
        <v>67</v>
      </c>
      <c r="T12" s="114">
        <v>72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43985</v>
      </c>
      <c r="C13" s="27">
        <v>44000</v>
      </c>
      <c r="D13" s="57" t="s">
        <v>10</v>
      </c>
      <c r="E13" s="70">
        <v>5</v>
      </c>
      <c r="F13" s="36" t="s">
        <v>10</v>
      </c>
      <c r="G13" s="90">
        <v>1</v>
      </c>
      <c r="H13" s="42">
        <v>6.85</v>
      </c>
      <c r="I13" s="36"/>
      <c r="J13" s="90">
        <v>90</v>
      </c>
      <c r="K13" s="36" t="s">
        <v>10</v>
      </c>
      <c r="L13" s="90">
        <v>5</v>
      </c>
      <c r="M13" s="38"/>
      <c r="N13" s="90">
        <v>5.4</v>
      </c>
      <c r="O13" s="42">
        <v>0.05</v>
      </c>
      <c r="P13" s="42">
        <v>0.28999999999999998</v>
      </c>
      <c r="Q13" s="37" t="s">
        <v>10</v>
      </c>
      <c r="R13" s="92">
        <v>0.5</v>
      </c>
      <c r="S13" s="114">
        <v>71</v>
      </c>
      <c r="T13" s="114">
        <v>75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44026</v>
      </c>
      <c r="C14" s="29">
        <v>44042</v>
      </c>
      <c r="D14" s="57" t="s">
        <v>10</v>
      </c>
      <c r="E14" s="70">
        <v>5</v>
      </c>
      <c r="F14" s="36" t="s">
        <v>10</v>
      </c>
      <c r="G14" s="90">
        <v>1</v>
      </c>
      <c r="H14" s="42">
        <v>6.97</v>
      </c>
      <c r="I14" s="36"/>
      <c r="J14" s="90">
        <v>77</v>
      </c>
      <c r="K14" s="37" t="s">
        <v>10</v>
      </c>
      <c r="L14" s="91">
        <v>5</v>
      </c>
      <c r="M14" s="38"/>
      <c r="N14" s="90">
        <v>4.5999999999999996</v>
      </c>
      <c r="O14" s="42">
        <v>0.09</v>
      </c>
      <c r="P14" s="42">
        <v>0.34</v>
      </c>
      <c r="Q14" s="36" t="s">
        <v>10</v>
      </c>
      <c r="R14" s="93">
        <v>0.5</v>
      </c>
      <c r="S14" s="114">
        <v>71</v>
      </c>
      <c r="T14" s="114">
        <v>75</v>
      </c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44054</v>
      </c>
      <c r="C15" s="29">
        <v>44067</v>
      </c>
      <c r="D15" s="77" t="s">
        <v>10</v>
      </c>
      <c r="E15" s="94">
        <v>5</v>
      </c>
      <c r="F15" s="40" t="s">
        <v>10</v>
      </c>
      <c r="G15" s="94">
        <v>1</v>
      </c>
      <c r="H15" s="59">
        <v>7.86</v>
      </c>
      <c r="I15" s="40"/>
      <c r="J15" s="94">
        <v>110</v>
      </c>
      <c r="K15" s="40" t="s">
        <v>10</v>
      </c>
      <c r="L15" s="94">
        <v>5</v>
      </c>
      <c r="M15" s="77"/>
      <c r="N15" s="94">
        <v>8.8000000000000007</v>
      </c>
      <c r="O15" s="59">
        <v>0.24</v>
      </c>
      <c r="P15" s="59">
        <v>0.32</v>
      </c>
      <c r="Q15" s="41" t="s">
        <v>10</v>
      </c>
      <c r="R15" s="95">
        <v>0.5</v>
      </c>
      <c r="S15" s="114">
        <v>67</v>
      </c>
      <c r="T15" s="114">
        <v>72</v>
      </c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44083</v>
      </c>
      <c r="C16" s="27">
        <v>44098</v>
      </c>
      <c r="D16" s="57" t="s">
        <v>10</v>
      </c>
      <c r="E16" s="94">
        <v>5</v>
      </c>
      <c r="F16" s="40"/>
      <c r="G16" s="94">
        <v>1</v>
      </c>
      <c r="H16" s="59">
        <v>7.18</v>
      </c>
      <c r="I16" s="40"/>
      <c r="J16" s="94">
        <v>7</v>
      </c>
      <c r="K16" s="40" t="s">
        <v>10</v>
      </c>
      <c r="L16" s="94">
        <v>5</v>
      </c>
      <c r="M16" s="77"/>
      <c r="N16" s="94">
        <v>6.9</v>
      </c>
      <c r="O16" s="59">
        <v>0.17</v>
      </c>
      <c r="P16" s="59">
        <v>0.2</v>
      </c>
      <c r="Q16" s="41" t="s">
        <v>10</v>
      </c>
      <c r="R16" s="95">
        <v>0.5</v>
      </c>
      <c r="S16" s="114">
        <v>65</v>
      </c>
      <c r="T16" s="114">
        <v>69</v>
      </c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>
        <v>44118</v>
      </c>
      <c r="C17" s="31">
        <v>44131</v>
      </c>
      <c r="D17" s="57" t="s">
        <v>10</v>
      </c>
      <c r="E17" s="70">
        <v>5</v>
      </c>
      <c r="F17" s="43"/>
      <c r="G17" s="70">
        <v>2</v>
      </c>
      <c r="H17" s="42">
        <v>7.28</v>
      </c>
      <c r="I17" s="43"/>
      <c r="J17" s="70">
        <v>10</v>
      </c>
      <c r="K17" s="43" t="s">
        <v>10</v>
      </c>
      <c r="L17" s="70">
        <v>5</v>
      </c>
      <c r="M17" s="57"/>
      <c r="N17" s="70">
        <v>3.8</v>
      </c>
      <c r="O17" s="60">
        <v>0.36</v>
      </c>
      <c r="P17" s="60">
        <v>0.2</v>
      </c>
      <c r="Q17" s="43" t="s">
        <v>10</v>
      </c>
      <c r="R17" s="89">
        <v>0.5</v>
      </c>
      <c r="S17" s="114">
        <v>59</v>
      </c>
      <c r="T17" s="114">
        <v>64</v>
      </c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>
        <v>44147</v>
      </c>
      <c r="C18" s="33">
        <v>44159</v>
      </c>
      <c r="D18" s="98" t="s">
        <v>10</v>
      </c>
      <c r="E18" s="97">
        <v>5</v>
      </c>
      <c r="F18" s="46"/>
      <c r="G18" s="97">
        <v>3</v>
      </c>
      <c r="H18" s="42">
        <v>7.55</v>
      </c>
      <c r="I18" s="46"/>
      <c r="J18" s="97">
        <v>61</v>
      </c>
      <c r="K18" s="46" t="s">
        <v>10</v>
      </c>
      <c r="L18" s="97">
        <v>5</v>
      </c>
      <c r="M18" s="98"/>
      <c r="N18" s="97">
        <v>3</v>
      </c>
      <c r="O18" s="61">
        <v>1.1000000000000001</v>
      </c>
      <c r="P18" s="61">
        <v>0.28000000000000003</v>
      </c>
      <c r="Q18" s="46" t="s">
        <v>10</v>
      </c>
      <c r="R18" s="99">
        <v>0.5</v>
      </c>
      <c r="S18" s="114">
        <v>56</v>
      </c>
      <c r="T18" s="114">
        <v>60</v>
      </c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>
        <v>44174</v>
      </c>
      <c r="C19" s="31">
        <v>44186</v>
      </c>
      <c r="D19" s="57" t="s">
        <v>10</v>
      </c>
      <c r="E19" s="101">
        <v>5</v>
      </c>
      <c r="F19" s="48"/>
      <c r="G19" s="101">
        <v>2</v>
      </c>
      <c r="H19" s="59">
        <v>7.16</v>
      </c>
      <c r="I19" s="48"/>
      <c r="J19" s="101">
        <v>3</v>
      </c>
      <c r="K19" s="44" t="s">
        <v>10</v>
      </c>
      <c r="L19" s="101">
        <v>5</v>
      </c>
      <c r="M19" s="48"/>
      <c r="N19" s="101">
        <v>2.7</v>
      </c>
      <c r="O19" s="66">
        <v>1.9</v>
      </c>
      <c r="P19" s="66">
        <v>0.2</v>
      </c>
      <c r="Q19" s="44" t="s">
        <v>10</v>
      </c>
      <c r="R19" s="89">
        <v>0.5</v>
      </c>
      <c r="S19" s="114">
        <v>51</v>
      </c>
      <c r="T19" s="114">
        <v>56</v>
      </c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>
        <v>44209</v>
      </c>
      <c r="C20" s="27">
        <v>44223</v>
      </c>
      <c r="D20" s="117" t="s">
        <v>10</v>
      </c>
      <c r="E20" s="103">
        <v>5</v>
      </c>
      <c r="F20" s="68"/>
      <c r="G20" s="103">
        <v>4</v>
      </c>
      <c r="H20" s="69">
        <v>7.26</v>
      </c>
      <c r="I20" s="68"/>
      <c r="J20" s="103">
        <v>2</v>
      </c>
      <c r="K20" s="47" t="s">
        <v>10</v>
      </c>
      <c r="L20" s="103">
        <v>5</v>
      </c>
      <c r="M20" s="68"/>
      <c r="N20" s="103">
        <v>4.9000000000000004</v>
      </c>
      <c r="O20" s="69">
        <v>1.9</v>
      </c>
      <c r="P20" s="69">
        <v>0.22</v>
      </c>
      <c r="Q20" s="47" t="s">
        <v>10</v>
      </c>
      <c r="R20" s="104">
        <v>0.5</v>
      </c>
      <c r="S20" s="114">
        <v>56</v>
      </c>
      <c r="T20" s="114">
        <v>62</v>
      </c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>
        <v>44244</v>
      </c>
      <c r="C21" s="31">
        <v>44257</v>
      </c>
      <c r="D21" s="57" t="s">
        <v>10</v>
      </c>
      <c r="E21" s="101">
        <v>5</v>
      </c>
      <c r="F21" s="48"/>
      <c r="G21" s="101">
        <v>2</v>
      </c>
      <c r="H21" s="66">
        <v>7.04</v>
      </c>
      <c r="I21" s="48"/>
      <c r="J21" s="101">
        <v>3</v>
      </c>
      <c r="K21" s="44" t="s">
        <v>10</v>
      </c>
      <c r="L21" s="101">
        <v>5</v>
      </c>
      <c r="M21" s="48"/>
      <c r="N21" s="101">
        <v>3.6</v>
      </c>
      <c r="O21" s="66">
        <v>0.64</v>
      </c>
      <c r="P21" s="66">
        <v>0.22</v>
      </c>
      <c r="Q21" s="44" t="s">
        <v>10</v>
      </c>
      <c r="R21" s="89">
        <v>0.5</v>
      </c>
      <c r="S21" s="114">
        <v>57</v>
      </c>
      <c r="T21" s="114">
        <v>62</v>
      </c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>
        <v>44272</v>
      </c>
      <c r="C22" s="31">
        <v>44285</v>
      </c>
      <c r="D22" s="57" t="s">
        <v>10</v>
      </c>
      <c r="E22" s="101">
        <v>5</v>
      </c>
      <c r="F22" s="48"/>
      <c r="G22" s="101">
        <v>2</v>
      </c>
      <c r="H22" s="66">
        <v>7.06</v>
      </c>
      <c r="I22" s="48"/>
      <c r="J22" s="101">
        <v>210</v>
      </c>
      <c r="K22" s="44" t="s">
        <v>10</v>
      </c>
      <c r="L22" s="101">
        <v>5</v>
      </c>
      <c r="M22" s="48"/>
      <c r="N22" s="101">
        <v>4.9000000000000004</v>
      </c>
      <c r="O22" s="66">
        <v>0.47</v>
      </c>
      <c r="P22" s="66">
        <v>0.2</v>
      </c>
      <c r="Q22" s="44" t="s">
        <v>10</v>
      </c>
      <c r="R22" s="89">
        <v>0.5</v>
      </c>
      <c r="S22" s="114">
        <v>60</v>
      </c>
      <c r="T22" s="114">
        <v>64</v>
      </c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9"/>
      <c r="G28" s="239"/>
      <c r="H28" s="108"/>
      <c r="I28" s="239"/>
      <c r="J28" s="239"/>
      <c r="K28" s="239"/>
      <c r="L28" s="239"/>
      <c r="M28" s="239"/>
      <c r="N28" s="239"/>
      <c r="O28" s="108"/>
      <c r="P28" s="108"/>
      <c r="Q28" s="239"/>
      <c r="R28" s="239"/>
      <c r="S28" s="108"/>
      <c r="T28" s="108"/>
      <c r="W28" s="108"/>
      <c r="X28" s="108"/>
      <c r="Y28" s="108"/>
      <c r="Z28" s="239"/>
      <c r="AA28" s="239"/>
      <c r="AB28" s="108"/>
      <c r="AC28" s="239"/>
      <c r="AD28" s="239"/>
      <c r="AE28" s="239"/>
      <c r="AF28" s="239"/>
      <c r="AG28" s="239"/>
      <c r="AH28" s="239"/>
      <c r="AI28" s="108"/>
      <c r="AJ28" s="108"/>
      <c r="AK28" s="239"/>
      <c r="AL28" s="239"/>
    </row>
    <row r="29" spans="2:38" x14ac:dyDescent="0.2">
      <c r="B29" s="225" t="s">
        <v>11</v>
      </c>
      <c r="C29" s="226"/>
      <c r="D29" s="209">
        <f>COUNT(E11:E25)</f>
        <v>12</v>
      </c>
      <c r="E29" s="210"/>
      <c r="F29" s="209">
        <f>COUNT(G11:G25)</f>
        <v>12</v>
      </c>
      <c r="G29" s="210">
        <f>COUNT(G11:G25)</f>
        <v>12</v>
      </c>
      <c r="H29" s="16">
        <f>COUNT(H11:H25)</f>
        <v>12</v>
      </c>
      <c r="I29" s="209">
        <f>COUNT(J11:J25)</f>
        <v>12</v>
      </c>
      <c r="J29" s="210"/>
      <c r="K29" s="209">
        <f>COUNT(L11:L25)</f>
        <v>12</v>
      </c>
      <c r="L29" s="210"/>
      <c r="M29" s="209">
        <f>COUNT(N11:N25)</f>
        <v>12</v>
      </c>
      <c r="N29" s="210"/>
      <c r="O29" s="16">
        <f>COUNT(O11:O25)</f>
        <v>12</v>
      </c>
      <c r="P29" s="16">
        <f>COUNT(P11:P25)</f>
        <v>12</v>
      </c>
      <c r="Q29" s="209">
        <f>COUNT(R11:R25)</f>
        <v>12</v>
      </c>
      <c r="R29" s="210"/>
      <c r="W29" s="225" t="s">
        <v>11</v>
      </c>
      <c r="X29" s="226"/>
      <c r="Y29" s="16">
        <f>COUNT(Y11:Y25)</f>
        <v>0</v>
      </c>
      <c r="Z29" s="209">
        <f>COUNT(AA11:AA25)</f>
        <v>0</v>
      </c>
      <c r="AA29" s="210">
        <f>COUNT(AA11:AA25)</f>
        <v>0</v>
      </c>
      <c r="AB29" s="16">
        <f>COUNT(AB11:AB25)</f>
        <v>0</v>
      </c>
      <c r="AC29" s="209">
        <f>COUNT(AD11:AD25)</f>
        <v>0</v>
      </c>
      <c r="AD29" s="210"/>
      <c r="AE29" s="209">
        <f>COUNT(AF11:AF25)</f>
        <v>0</v>
      </c>
      <c r="AF29" s="210"/>
      <c r="AG29" s="209">
        <f>COUNT(AH11:AH25)</f>
        <v>0</v>
      </c>
      <c r="AH29" s="210"/>
      <c r="AI29" s="16">
        <f>COUNT(AI11:AI25)</f>
        <v>0</v>
      </c>
      <c r="AJ29" s="16">
        <f>COUNT(AJ11:AJ22)</f>
        <v>0</v>
      </c>
      <c r="AK29" s="209">
        <f>COUNT(AL11:AL25)</f>
        <v>0</v>
      </c>
      <c r="AL29" s="210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8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8"/>
    </row>
    <row r="31" spans="2:38" x14ac:dyDescent="0.2">
      <c r="B31" s="218" t="s">
        <v>12</v>
      </c>
      <c r="C31" s="219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6.85</v>
      </c>
      <c r="I31" s="220">
        <f>MIN(J11:J25)</f>
        <v>2</v>
      </c>
      <c r="J31" s="242"/>
      <c r="K31" s="108" t="s">
        <v>10</v>
      </c>
      <c r="L31" s="12">
        <f>MIN(L11:L25)</f>
        <v>5</v>
      </c>
      <c r="M31" s="12" t="s">
        <v>10</v>
      </c>
      <c r="N31" s="13">
        <f>MIN(N11:N25)</f>
        <v>2.7</v>
      </c>
      <c r="O31" s="13">
        <f>MIN(O11:O25)</f>
        <v>0.05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8" t="s">
        <v>12</v>
      </c>
      <c r="X31" s="219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20">
        <f>MIN(AD11:AD25)</f>
        <v>0</v>
      </c>
      <c r="AD31" s="242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8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8"/>
    </row>
    <row r="33" spans="2:39" x14ac:dyDescent="0.2">
      <c r="B33" s="218" t="s">
        <v>13</v>
      </c>
      <c r="C33" s="219"/>
      <c r="D33" s="222">
        <f>SUM(E11:E25)/D29</f>
        <v>5</v>
      </c>
      <c r="E33" s="223">
        <f>SUM(E11:E28)/9</f>
        <v>6.666666666666667</v>
      </c>
      <c r="F33" s="222">
        <f>SUM(G11:G25)/F29</f>
        <v>1.75</v>
      </c>
      <c r="G33" s="223"/>
      <c r="H33" s="110">
        <f>SUM(H11:H25)/H29</f>
        <v>7.2175000000000011</v>
      </c>
      <c r="I33" s="222">
        <f>SUM(J11:J25)/I29</f>
        <v>88.583333333333329</v>
      </c>
      <c r="J33" s="223"/>
      <c r="K33" s="222">
        <f>SUM(L11:L25)/K29</f>
        <v>5</v>
      </c>
      <c r="L33" s="223">
        <f>SUM(L11:L28)/9</f>
        <v>6.666666666666667</v>
      </c>
      <c r="M33" s="222">
        <f>SUM(N11:N25)/M29</f>
        <v>4.6083333333333334</v>
      </c>
      <c r="N33" s="223"/>
      <c r="O33" s="110">
        <f>SUM(O11:O25)/O29</f>
        <v>0.65166666666666673</v>
      </c>
      <c r="P33" s="110">
        <f>SUM(P11:P22)/P29</f>
        <v>0.27666666666666678</v>
      </c>
      <c r="Q33" s="222">
        <f>SUM(R11:R25)/Q29</f>
        <v>0.5</v>
      </c>
      <c r="R33" s="224"/>
      <c r="S33" s="141"/>
      <c r="T33" s="141"/>
      <c r="W33" s="218" t="s">
        <v>13</v>
      </c>
      <c r="X33" s="219"/>
      <c r="Y33" s="109" t="e">
        <f>SUM(Y11:Y25)/Y29</f>
        <v>#DIV/0!</v>
      </c>
      <c r="Z33" s="222" t="e">
        <f>SUM(AA11:AA25)/Z29</f>
        <v>#DIV/0!</v>
      </c>
      <c r="AA33" s="223"/>
      <c r="AB33" s="110" t="e">
        <f>SUM(AB11:AB25)/AB29</f>
        <v>#DIV/0!</v>
      </c>
      <c r="AC33" s="222" t="e">
        <f>SUM(AD11:AD25)/AC29</f>
        <v>#DIV/0!</v>
      </c>
      <c r="AD33" s="223"/>
      <c r="AE33" s="222" t="e">
        <f>SUM(AF11:AF25)/AE29</f>
        <v>#DIV/0!</v>
      </c>
      <c r="AF33" s="223">
        <f>SUM(AF11:AF28)/9</f>
        <v>0</v>
      </c>
      <c r="AG33" s="222" t="e">
        <f>SUM(AH11:AH25)/AG29</f>
        <v>#DIV/0!</v>
      </c>
      <c r="AH33" s="223"/>
      <c r="AI33" s="110" t="e">
        <f>SUM(AI11:AI25)/AI29</f>
        <v>#DIV/0!</v>
      </c>
      <c r="AJ33" s="110" t="e">
        <f>SUM(AJ11:AJ22)/AJ29</f>
        <v>#DIV/0!</v>
      </c>
      <c r="AK33" s="222" t="e">
        <f>SUM(AL11:AL25)/AK29</f>
        <v>#DIV/0!</v>
      </c>
      <c r="AL33" s="224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8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8"/>
    </row>
    <row r="35" spans="2:39" ht="13.5" thickBot="1" x14ac:dyDescent="0.25">
      <c r="B35" s="215" t="s">
        <v>14</v>
      </c>
      <c r="C35" s="216"/>
      <c r="D35" s="206">
        <f>MAX(E11:E25)</f>
        <v>5</v>
      </c>
      <c r="E35" s="207"/>
      <c r="F35" s="206">
        <f>MAX(G11:G25)</f>
        <v>4</v>
      </c>
      <c r="G35" s="207"/>
      <c r="H35" s="15">
        <f>MAX(H11:H25)</f>
        <v>7.86</v>
      </c>
      <c r="I35" s="206">
        <f>MAX(J11:J25)</f>
        <v>370</v>
      </c>
      <c r="J35" s="207"/>
      <c r="K35" s="206">
        <f>MAX(L11:L25)</f>
        <v>5</v>
      </c>
      <c r="L35" s="207"/>
      <c r="M35" s="206">
        <f>MAX(N11:N25)</f>
        <v>8.8000000000000007</v>
      </c>
      <c r="N35" s="207"/>
      <c r="O35" s="15">
        <f>MAX(O11:O25)</f>
        <v>1.9</v>
      </c>
      <c r="P35" s="15">
        <f>MAX(P11:P22)</f>
        <v>0.54</v>
      </c>
      <c r="Q35" s="206">
        <f>MAX(R11:R25)</f>
        <v>0.5</v>
      </c>
      <c r="R35" s="217"/>
      <c r="S35" s="83"/>
      <c r="T35" s="83"/>
      <c r="W35" s="215" t="s">
        <v>14</v>
      </c>
      <c r="X35" s="216"/>
      <c r="Y35" s="14">
        <f>MAX(Y11:Y25)</f>
        <v>0</v>
      </c>
      <c r="Z35" s="206">
        <f>MAX(AA11:AA25)</f>
        <v>0</v>
      </c>
      <c r="AA35" s="207"/>
      <c r="AB35" s="15">
        <f>MAX(AB11:AB25)</f>
        <v>0</v>
      </c>
      <c r="AC35" s="206">
        <f>MAX(AD11:AD25)</f>
        <v>0</v>
      </c>
      <c r="AD35" s="207"/>
      <c r="AE35" s="206">
        <f>MAX(AF11:AF25)</f>
        <v>0</v>
      </c>
      <c r="AF35" s="207"/>
      <c r="AG35" s="206">
        <f>MAX(AH11:AH25)</f>
        <v>0</v>
      </c>
      <c r="AH35" s="207"/>
      <c r="AI35" s="15">
        <f>MAX(AI11:AI25)</f>
        <v>0</v>
      </c>
      <c r="AJ35" s="15">
        <f>MAX(AJ11:AJ22)</f>
        <v>0</v>
      </c>
      <c r="AK35" s="206">
        <f>MAX(AL11:AL25)</f>
        <v>0</v>
      </c>
      <c r="AL35" s="217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2" t="e">
        <f>$X$37*Z33</f>
        <v>#DIV/0!</v>
      </c>
      <c r="AA38" s="253"/>
      <c r="AB38" s="130" t="e">
        <f>$X$37*AB33</f>
        <v>#DIV/0!</v>
      </c>
      <c r="AC38" s="252" t="e">
        <f>$X$37*AC33</f>
        <v>#DIV/0!</v>
      </c>
      <c r="AD38" s="253"/>
      <c r="AE38" s="252" t="e">
        <f>$X$37*AE33</f>
        <v>#DIV/0!</v>
      </c>
      <c r="AF38" s="253"/>
      <c r="AG38" s="252" t="e">
        <f>$X$37*AG33</f>
        <v>#DIV/0!</v>
      </c>
      <c r="AH38" s="253"/>
      <c r="AI38" s="130" t="e">
        <f>$X$37*AI33</f>
        <v>#DIV/0!</v>
      </c>
      <c r="AJ38" s="130" t="e">
        <f>$X$37*AJ33</f>
        <v>#DIV/0!</v>
      </c>
      <c r="AK38" s="252" t="e">
        <f>$X$37*AK33</f>
        <v>#DIV/0!</v>
      </c>
      <c r="AL38" s="253"/>
    </row>
    <row r="39" spans="2:39" ht="38.25" customHeight="1" x14ac:dyDescent="0.25">
      <c r="D39" s="18" t="s">
        <v>17</v>
      </c>
      <c r="E39" s="18"/>
      <c r="F39" s="5"/>
      <c r="O39" s="246" t="s">
        <v>18</v>
      </c>
      <c r="P39" s="246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40">
        <v>2</v>
      </c>
      <c r="I41" s="241"/>
    </row>
    <row r="42" spans="2:39" ht="16.5" thickBot="1" x14ac:dyDescent="0.3">
      <c r="D42" s="18" t="s">
        <v>2</v>
      </c>
      <c r="E42" s="18"/>
      <c r="F42" s="5"/>
      <c r="H42" s="240" t="s">
        <v>42</v>
      </c>
      <c r="I42" s="241"/>
    </row>
    <row r="43" spans="2:39" ht="16.5" thickBot="1" x14ac:dyDescent="0.3">
      <c r="D43" s="18" t="s">
        <v>19</v>
      </c>
      <c r="E43" s="18"/>
      <c r="F43" s="5"/>
      <c r="H43" s="240" t="s">
        <v>20</v>
      </c>
      <c r="I43" s="241"/>
      <c r="AM43" s="1"/>
    </row>
    <row r="44" spans="2:39" ht="16.5" thickBot="1" x14ac:dyDescent="0.3">
      <c r="D44" s="18" t="s">
        <v>21</v>
      </c>
      <c r="E44" s="18"/>
      <c r="F44" s="5"/>
      <c r="H44" s="211"/>
      <c r="I44" s="212"/>
      <c r="AM44" s="1"/>
    </row>
    <row r="45" spans="2:39" ht="21" thickBot="1" x14ac:dyDescent="0.35">
      <c r="X45" s="251" t="s">
        <v>40</v>
      </c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38" t="s">
        <v>23</v>
      </c>
      <c r="E46" s="214"/>
      <c r="F46" s="213" t="s">
        <v>3</v>
      </c>
      <c r="G46" s="214"/>
      <c r="H46" s="4" t="s">
        <v>4</v>
      </c>
      <c r="I46" s="213" t="s">
        <v>5</v>
      </c>
      <c r="J46" s="214"/>
      <c r="K46" s="213" t="s">
        <v>6</v>
      </c>
      <c r="L46" s="214"/>
      <c r="M46" s="213" t="s">
        <v>7</v>
      </c>
      <c r="N46" s="214"/>
      <c r="O46" s="3" t="s">
        <v>8</v>
      </c>
      <c r="P46" s="3" t="s">
        <v>27</v>
      </c>
      <c r="Q46" s="213" t="s">
        <v>9</v>
      </c>
      <c r="R46" s="227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3" t="s">
        <v>3</v>
      </c>
      <c r="AA46" s="214"/>
      <c r="AB46" s="4" t="s">
        <v>4</v>
      </c>
      <c r="AC46" s="213" t="s">
        <v>5</v>
      </c>
      <c r="AD46" s="214"/>
      <c r="AE46" s="213" t="s">
        <v>6</v>
      </c>
      <c r="AF46" s="214"/>
      <c r="AG46" s="213" t="s">
        <v>7</v>
      </c>
      <c r="AH46" s="214"/>
      <c r="AI46" s="3" t="s">
        <v>8</v>
      </c>
      <c r="AJ46" s="213" t="s">
        <v>9</v>
      </c>
      <c r="AK46" s="227"/>
      <c r="AL46" s="80" t="s">
        <v>37</v>
      </c>
      <c r="AM46" s="80" t="s">
        <v>38</v>
      </c>
    </row>
    <row r="47" spans="2:39" s="1" customFormat="1" ht="15.75" customHeight="1" x14ac:dyDescent="0.2">
      <c r="B47" s="228"/>
      <c r="C47" s="228"/>
      <c r="D47" s="230" t="s">
        <v>24</v>
      </c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3"/>
      <c r="S47" s="2"/>
      <c r="T47" s="2"/>
      <c r="W47" s="84"/>
      <c r="X47" s="84"/>
      <c r="Y47" s="230" t="s">
        <v>41</v>
      </c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43"/>
      <c r="AL47" s="80"/>
      <c r="AM47" s="80"/>
    </row>
    <row r="48" spans="2:39" s="1" customFormat="1" ht="13.5" thickBot="1" x14ac:dyDescent="0.25">
      <c r="B48" s="229"/>
      <c r="C48" s="229"/>
      <c r="D48" s="234" t="s">
        <v>25</v>
      </c>
      <c r="E48" s="235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7"/>
      <c r="S48" s="2"/>
      <c r="T48" s="2"/>
      <c r="W48" s="31">
        <v>43691</v>
      </c>
      <c r="X48" s="32">
        <v>43705</v>
      </c>
      <c r="Y48" s="74">
        <v>5</v>
      </c>
      <c r="Z48" s="72"/>
      <c r="AA48" s="85">
        <v>7</v>
      </c>
      <c r="AB48" s="86">
        <v>7.24</v>
      </c>
      <c r="AC48" s="72"/>
      <c r="AD48" s="85">
        <v>6700</v>
      </c>
      <c r="AE48" s="72" t="s">
        <v>10</v>
      </c>
      <c r="AF48" s="85">
        <v>5</v>
      </c>
      <c r="AG48" s="73"/>
      <c r="AH48" s="85">
        <v>9.6</v>
      </c>
      <c r="AI48" s="86">
        <v>0.19</v>
      </c>
      <c r="AJ48" s="72"/>
      <c r="AK48" s="87">
        <v>0.7</v>
      </c>
      <c r="AL48" s="88"/>
      <c r="AM48" s="88"/>
    </row>
    <row r="49" spans="2:39" x14ac:dyDescent="0.2">
      <c r="B49" s="29">
        <v>43936</v>
      </c>
      <c r="C49" s="76">
        <v>43950</v>
      </c>
      <c r="D49" s="73" t="s">
        <v>10</v>
      </c>
      <c r="E49" s="85">
        <v>5</v>
      </c>
      <c r="F49" s="48"/>
      <c r="G49" s="101">
        <v>7</v>
      </c>
      <c r="H49" s="66">
        <v>7.9</v>
      </c>
      <c r="I49" s="48"/>
      <c r="J49" s="101">
        <v>350</v>
      </c>
      <c r="K49" s="44" t="s">
        <v>10</v>
      </c>
      <c r="L49" s="101">
        <v>5</v>
      </c>
      <c r="M49" s="48"/>
      <c r="N49" s="101">
        <v>5.6</v>
      </c>
      <c r="O49" s="66">
        <v>0.66</v>
      </c>
      <c r="P49" s="66">
        <v>0.7</v>
      </c>
      <c r="Q49" s="44"/>
      <c r="R49" s="89">
        <v>1</v>
      </c>
      <c r="S49" s="114">
        <v>64</v>
      </c>
      <c r="T49" s="114">
        <v>68</v>
      </c>
      <c r="U49" s="108"/>
      <c r="W49" s="31">
        <v>43727</v>
      </c>
      <c r="X49" s="32">
        <v>43739</v>
      </c>
      <c r="Y49" s="65">
        <v>5</v>
      </c>
      <c r="Z49" s="43"/>
      <c r="AA49" s="70">
        <v>6</v>
      </c>
      <c r="AB49" s="60">
        <v>7.28</v>
      </c>
      <c r="AC49" s="43"/>
      <c r="AD49" s="70">
        <v>1300</v>
      </c>
      <c r="AE49" s="43" t="s">
        <v>10</v>
      </c>
      <c r="AF49" s="70">
        <v>5</v>
      </c>
      <c r="AG49" s="57"/>
      <c r="AH49" s="70">
        <v>7.7</v>
      </c>
      <c r="AI49" s="60">
        <v>0.15</v>
      </c>
      <c r="AJ49" s="43"/>
      <c r="AK49" s="89">
        <v>1</v>
      </c>
      <c r="AL49" s="88"/>
      <c r="AM49" s="88"/>
    </row>
    <row r="50" spans="2:39" x14ac:dyDescent="0.2">
      <c r="B50" s="31">
        <v>43962</v>
      </c>
      <c r="C50" s="31">
        <v>43976</v>
      </c>
      <c r="D50" s="73" t="s">
        <v>10</v>
      </c>
      <c r="E50" s="90">
        <v>5</v>
      </c>
      <c r="F50" s="36"/>
      <c r="G50" s="90">
        <v>11</v>
      </c>
      <c r="H50" s="42">
        <v>7.73</v>
      </c>
      <c r="I50" s="36"/>
      <c r="J50" s="90">
        <v>17</v>
      </c>
      <c r="K50" s="37" t="s">
        <v>10</v>
      </c>
      <c r="L50" s="91">
        <v>5</v>
      </c>
      <c r="M50" s="38"/>
      <c r="N50" s="90">
        <v>10</v>
      </c>
      <c r="O50" s="42">
        <v>0.26</v>
      </c>
      <c r="P50" s="42">
        <v>0.52</v>
      </c>
      <c r="Q50" s="37"/>
      <c r="R50" s="92">
        <v>1.3</v>
      </c>
      <c r="S50" s="114">
        <v>68</v>
      </c>
      <c r="T50" s="114">
        <v>73</v>
      </c>
      <c r="U50" s="108"/>
      <c r="W50" s="27">
        <v>43755</v>
      </c>
      <c r="X50" s="28">
        <v>43768</v>
      </c>
      <c r="Y50" s="64">
        <v>5</v>
      </c>
      <c r="Z50" s="36"/>
      <c r="AA50" s="90">
        <v>5</v>
      </c>
      <c r="AB50" s="42">
        <v>7.2</v>
      </c>
      <c r="AC50" s="36"/>
      <c r="AD50" s="90">
        <v>1400</v>
      </c>
      <c r="AE50" s="37" t="s">
        <v>10</v>
      </c>
      <c r="AF50" s="91">
        <v>5</v>
      </c>
      <c r="AG50" s="38"/>
      <c r="AH50" s="90">
        <v>9.5</v>
      </c>
      <c r="AI50" s="42">
        <v>0.24</v>
      </c>
      <c r="AJ50" s="37"/>
      <c r="AK50" s="92">
        <v>2.1</v>
      </c>
      <c r="AL50" s="88">
        <v>64</v>
      </c>
      <c r="AM50" s="88">
        <v>68</v>
      </c>
    </row>
    <row r="51" spans="2:39" x14ac:dyDescent="0.2">
      <c r="B51" s="27">
        <v>43985</v>
      </c>
      <c r="C51" s="27">
        <v>44000</v>
      </c>
      <c r="D51" s="57" t="s">
        <v>10</v>
      </c>
      <c r="E51" s="70">
        <v>5</v>
      </c>
      <c r="F51" s="36"/>
      <c r="G51" s="90">
        <v>5</v>
      </c>
      <c r="H51" s="42">
        <v>7.51</v>
      </c>
      <c r="I51" s="36"/>
      <c r="J51" s="90">
        <v>41</v>
      </c>
      <c r="K51" s="36" t="s">
        <v>10</v>
      </c>
      <c r="L51" s="90">
        <v>5</v>
      </c>
      <c r="M51" s="38"/>
      <c r="N51" s="90">
        <v>9.1999999999999993</v>
      </c>
      <c r="O51" s="42">
        <v>0.09</v>
      </c>
      <c r="P51" s="42">
        <v>0.41</v>
      </c>
      <c r="Q51" s="37" t="s">
        <v>10</v>
      </c>
      <c r="R51" s="92">
        <v>0.5</v>
      </c>
      <c r="S51" s="114">
        <v>73</v>
      </c>
      <c r="T51" s="114">
        <v>77</v>
      </c>
      <c r="U51" s="108"/>
      <c r="W51" s="29">
        <v>43901</v>
      </c>
      <c r="X51" s="30">
        <v>43914</v>
      </c>
      <c r="Y51" s="64">
        <v>5</v>
      </c>
      <c r="Z51" s="36"/>
      <c r="AA51" s="90">
        <v>4</v>
      </c>
      <c r="AB51" s="42">
        <v>7.4</v>
      </c>
      <c r="AC51" s="36"/>
      <c r="AD51" s="90">
        <v>2800</v>
      </c>
      <c r="AE51" s="37" t="s">
        <v>10</v>
      </c>
      <c r="AF51" s="91">
        <v>5</v>
      </c>
      <c r="AG51" s="38"/>
      <c r="AH51" s="90">
        <v>8.6999999999999993</v>
      </c>
      <c r="AI51" s="42">
        <v>0.56000000000000005</v>
      </c>
      <c r="AJ51" s="36"/>
      <c r="AK51" s="93">
        <v>1.3</v>
      </c>
      <c r="AL51" s="88">
        <v>69</v>
      </c>
      <c r="AM51" s="88">
        <v>73</v>
      </c>
    </row>
    <row r="52" spans="2:39" x14ac:dyDescent="0.2">
      <c r="B52" s="31">
        <v>44026</v>
      </c>
      <c r="C52" s="31">
        <v>44042</v>
      </c>
      <c r="D52" s="38" t="s">
        <v>10</v>
      </c>
      <c r="E52" s="90">
        <v>5</v>
      </c>
      <c r="F52" s="36"/>
      <c r="G52" s="90">
        <v>2</v>
      </c>
      <c r="H52" s="42">
        <v>7.82</v>
      </c>
      <c r="I52" s="36"/>
      <c r="J52" s="90">
        <v>10</v>
      </c>
      <c r="K52" s="37" t="s">
        <v>10</v>
      </c>
      <c r="L52" s="91">
        <v>5</v>
      </c>
      <c r="M52" s="38"/>
      <c r="N52" s="90">
        <v>8.1</v>
      </c>
      <c r="O52" s="42">
        <v>0.15</v>
      </c>
      <c r="P52" s="42">
        <v>0.28999999999999998</v>
      </c>
      <c r="Q52" s="37"/>
      <c r="R52" s="92">
        <v>0.7</v>
      </c>
      <c r="S52" s="114">
        <v>72</v>
      </c>
      <c r="T52" s="114">
        <v>76</v>
      </c>
      <c r="U52" s="108"/>
      <c r="W52" s="29">
        <v>43936</v>
      </c>
      <c r="X52" s="30">
        <v>43950</v>
      </c>
      <c r="Y52" s="75">
        <v>5</v>
      </c>
      <c r="Z52" s="40"/>
      <c r="AA52" s="94">
        <v>4</v>
      </c>
      <c r="AB52" s="59">
        <v>7.24</v>
      </c>
      <c r="AC52" s="40"/>
      <c r="AD52" s="94">
        <v>1100</v>
      </c>
      <c r="AE52" s="40" t="s">
        <v>10</v>
      </c>
      <c r="AF52" s="94">
        <v>5</v>
      </c>
      <c r="AG52" s="77"/>
      <c r="AH52" s="94">
        <v>6.6</v>
      </c>
      <c r="AI52" s="59">
        <v>0.44</v>
      </c>
      <c r="AJ52" s="41"/>
      <c r="AK52" s="95">
        <v>1.4</v>
      </c>
      <c r="AL52" s="88">
        <v>70</v>
      </c>
      <c r="AM52" s="88">
        <v>74</v>
      </c>
    </row>
    <row r="53" spans="2:39" x14ac:dyDescent="0.2">
      <c r="B53" s="29">
        <v>44054</v>
      </c>
      <c r="C53" s="29">
        <v>44067</v>
      </c>
      <c r="D53" s="77" t="s">
        <v>10</v>
      </c>
      <c r="E53" s="94">
        <v>5</v>
      </c>
      <c r="F53" s="40" t="s">
        <v>10</v>
      </c>
      <c r="G53" s="94">
        <v>1</v>
      </c>
      <c r="H53" s="59">
        <v>7.05</v>
      </c>
      <c r="I53" s="40"/>
      <c r="J53" s="94">
        <v>34</v>
      </c>
      <c r="K53" s="40" t="s">
        <v>10</v>
      </c>
      <c r="L53" s="94">
        <v>5</v>
      </c>
      <c r="M53" s="77"/>
      <c r="N53" s="94">
        <v>7.2</v>
      </c>
      <c r="O53" s="59">
        <v>0.22</v>
      </c>
      <c r="P53" s="59">
        <v>0.28000000000000003</v>
      </c>
      <c r="Q53" s="41" t="s">
        <v>10</v>
      </c>
      <c r="R53" s="95">
        <v>0.5</v>
      </c>
      <c r="S53" s="114">
        <v>72</v>
      </c>
      <c r="T53" s="114">
        <v>76</v>
      </c>
      <c r="U53" s="108"/>
      <c r="W53" s="31">
        <v>43962</v>
      </c>
      <c r="X53" s="31">
        <v>43976</v>
      </c>
      <c r="Y53" s="65">
        <v>5</v>
      </c>
      <c r="Z53" s="43"/>
      <c r="AA53" s="70">
        <v>2</v>
      </c>
      <c r="AB53" s="60">
        <v>7.36</v>
      </c>
      <c r="AC53" s="116"/>
      <c r="AD53" s="70">
        <v>9600</v>
      </c>
      <c r="AE53" s="43" t="s">
        <v>10</v>
      </c>
      <c r="AF53" s="70">
        <v>5</v>
      </c>
      <c r="AG53" s="57"/>
      <c r="AH53" s="70">
        <v>13</v>
      </c>
      <c r="AI53" s="60">
        <v>0.23</v>
      </c>
      <c r="AJ53" s="43"/>
      <c r="AK53" s="89">
        <v>1.8</v>
      </c>
      <c r="AL53" s="88">
        <v>70</v>
      </c>
      <c r="AM53" s="88">
        <v>74</v>
      </c>
    </row>
    <row r="54" spans="2:39" x14ac:dyDescent="0.2">
      <c r="B54" s="27">
        <v>44083</v>
      </c>
      <c r="C54" s="27">
        <v>44098</v>
      </c>
      <c r="D54" s="57" t="s">
        <v>10</v>
      </c>
      <c r="E54" s="94">
        <v>5</v>
      </c>
      <c r="F54" s="40" t="s">
        <v>10</v>
      </c>
      <c r="G54" s="94">
        <v>1</v>
      </c>
      <c r="H54" s="59">
        <v>8.42</v>
      </c>
      <c r="I54" s="40"/>
      <c r="J54" s="94">
        <v>2</v>
      </c>
      <c r="K54" s="40" t="s">
        <v>10</v>
      </c>
      <c r="L54" s="94">
        <v>5</v>
      </c>
      <c r="M54" s="77"/>
      <c r="N54" s="94">
        <v>7.1</v>
      </c>
      <c r="O54" s="59">
        <v>0.14000000000000001</v>
      </c>
      <c r="P54" s="59">
        <v>0.22</v>
      </c>
      <c r="Q54" s="41" t="s">
        <v>10</v>
      </c>
      <c r="R54" s="95">
        <v>0.5</v>
      </c>
      <c r="S54" s="114">
        <v>74</v>
      </c>
      <c r="T54" s="114">
        <v>78</v>
      </c>
      <c r="U54" s="108"/>
      <c r="W54" s="27">
        <v>43985</v>
      </c>
      <c r="X54" s="27">
        <v>44000</v>
      </c>
      <c r="Y54" s="65">
        <v>5</v>
      </c>
      <c r="Z54" s="43"/>
      <c r="AA54" s="70">
        <v>3</v>
      </c>
      <c r="AB54" s="60">
        <v>7.21</v>
      </c>
      <c r="AC54" s="116"/>
      <c r="AD54" s="70">
        <v>8800</v>
      </c>
      <c r="AE54" s="43" t="s">
        <v>10</v>
      </c>
      <c r="AF54" s="70">
        <v>5</v>
      </c>
      <c r="AG54" s="57"/>
      <c r="AH54" s="70">
        <v>10</v>
      </c>
      <c r="AI54" s="60">
        <v>0.09</v>
      </c>
      <c r="AJ54" s="43"/>
      <c r="AK54" s="89">
        <v>1.4</v>
      </c>
      <c r="AL54" s="88">
        <v>73</v>
      </c>
      <c r="AM54" s="88">
        <v>77</v>
      </c>
    </row>
    <row r="55" spans="2:39" x14ac:dyDescent="0.2">
      <c r="B55" s="31">
        <v>44118</v>
      </c>
      <c r="C55" s="31">
        <v>44131</v>
      </c>
      <c r="D55" s="57" t="s">
        <v>10</v>
      </c>
      <c r="E55" s="70">
        <v>5</v>
      </c>
      <c r="F55" s="43"/>
      <c r="G55" s="70">
        <v>3</v>
      </c>
      <c r="H55" s="60">
        <v>7.94</v>
      </c>
      <c r="I55" s="43"/>
      <c r="J55" s="70">
        <v>8</v>
      </c>
      <c r="K55" s="43" t="s">
        <v>10</v>
      </c>
      <c r="L55" s="70">
        <v>5</v>
      </c>
      <c r="M55" s="57"/>
      <c r="N55" s="70">
        <v>6.4</v>
      </c>
      <c r="O55" s="60">
        <v>0.44</v>
      </c>
      <c r="P55" s="60">
        <v>0.22</v>
      </c>
      <c r="Q55" s="43"/>
      <c r="R55" s="89">
        <v>1.3</v>
      </c>
      <c r="S55" s="114">
        <v>67</v>
      </c>
      <c r="T55" s="114">
        <v>71</v>
      </c>
      <c r="U55" s="108"/>
      <c r="W55" s="33">
        <v>44026</v>
      </c>
      <c r="X55" s="34">
        <v>44042</v>
      </c>
      <c r="Y55" s="96">
        <v>5</v>
      </c>
      <c r="Z55" s="46"/>
      <c r="AA55" s="97">
        <v>7</v>
      </c>
      <c r="AB55" s="61">
        <v>7.25</v>
      </c>
      <c r="AC55" s="46"/>
      <c r="AD55" s="97">
        <v>410</v>
      </c>
      <c r="AE55" s="46" t="s">
        <v>10</v>
      </c>
      <c r="AF55" s="97">
        <v>5</v>
      </c>
      <c r="AG55" s="98"/>
      <c r="AH55" s="97">
        <v>11</v>
      </c>
      <c r="AI55" s="61">
        <v>0.17</v>
      </c>
      <c r="AJ55" s="46"/>
      <c r="AK55" s="99">
        <v>1</v>
      </c>
      <c r="AL55" s="88">
        <v>69</v>
      </c>
      <c r="AM55" s="88">
        <v>73</v>
      </c>
    </row>
    <row r="56" spans="2:39" x14ac:dyDescent="0.2">
      <c r="B56" s="33">
        <v>44147</v>
      </c>
      <c r="C56" s="33">
        <v>44159</v>
      </c>
      <c r="D56" s="98" t="s">
        <v>10</v>
      </c>
      <c r="E56" s="97">
        <v>5</v>
      </c>
      <c r="F56" s="46"/>
      <c r="G56" s="97">
        <v>1</v>
      </c>
      <c r="H56" s="61">
        <v>7.99</v>
      </c>
      <c r="I56" s="46"/>
      <c r="J56" s="97">
        <v>44</v>
      </c>
      <c r="K56" s="46" t="s">
        <v>10</v>
      </c>
      <c r="L56" s="97">
        <v>5</v>
      </c>
      <c r="M56" s="98"/>
      <c r="N56" s="97">
        <v>7.2</v>
      </c>
      <c r="O56" s="61">
        <v>1.5</v>
      </c>
      <c r="P56" s="61">
        <v>0.23</v>
      </c>
      <c r="Q56" s="46"/>
      <c r="R56" s="99">
        <v>0.7</v>
      </c>
      <c r="S56" s="114">
        <v>62</v>
      </c>
      <c r="T56" s="114">
        <v>66</v>
      </c>
      <c r="U56" s="108"/>
      <c r="W56" s="31">
        <v>44118</v>
      </c>
      <c r="X56" s="31">
        <v>44131</v>
      </c>
      <c r="Y56" s="100">
        <v>5</v>
      </c>
      <c r="Z56" s="48"/>
      <c r="AA56" s="101">
        <v>6</v>
      </c>
      <c r="AB56" s="49">
        <v>7.62</v>
      </c>
      <c r="AC56" s="48"/>
      <c r="AD56" s="101">
        <v>23000</v>
      </c>
      <c r="AE56" s="44" t="s">
        <v>10</v>
      </c>
      <c r="AF56" s="101">
        <v>5</v>
      </c>
      <c r="AG56" s="48"/>
      <c r="AH56" s="101">
        <v>9.1</v>
      </c>
      <c r="AI56" s="66">
        <v>1.2</v>
      </c>
      <c r="AJ56" s="44"/>
      <c r="AK56" s="89">
        <v>1.8</v>
      </c>
      <c r="AL56" s="88">
        <v>66</v>
      </c>
      <c r="AM56" s="88">
        <v>66</v>
      </c>
    </row>
    <row r="57" spans="2:39" x14ac:dyDescent="0.2">
      <c r="B57" s="31">
        <v>44174</v>
      </c>
      <c r="C57" s="31">
        <v>44186</v>
      </c>
      <c r="D57" s="57" t="s">
        <v>10</v>
      </c>
      <c r="E57" s="70">
        <v>5</v>
      </c>
      <c r="F57" s="43"/>
      <c r="G57" s="70">
        <v>10</v>
      </c>
      <c r="H57" s="60">
        <v>8.0399999999999991</v>
      </c>
      <c r="I57" s="43"/>
      <c r="J57" s="70">
        <v>19</v>
      </c>
      <c r="K57" s="43" t="s">
        <v>10</v>
      </c>
      <c r="L57" s="70">
        <v>5</v>
      </c>
      <c r="M57" s="57"/>
      <c r="N57" s="70">
        <v>4.2</v>
      </c>
      <c r="O57" s="60">
        <v>1.9</v>
      </c>
      <c r="P57" s="60">
        <v>0.45</v>
      </c>
      <c r="Q57" s="43" t="s">
        <v>10</v>
      </c>
      <c r="R57" s="89">
        <v>0.5</v>
      </c>
      <c r="S57" s="114">
        <v>61</v>
      </c>
      <c r="T57" s="114">
        <v>66</v>
      </c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>
        <v>44209</v>
      </c>
      <c r="C58" s="27">
        <v>44223</v>
      </c>
      <c r="D58" s="98" t="s">
        <v>10</v>
      </c>
      <c r="E58" s="97">
        <v>5</v>
      </c>
      <c r="F58" s="48"/>
      <c r="G58" s="101">
        <v>6</v>
      </c>
      <c r="H58" s="66">
        <v>8.98</v>
      </c>
      <c r="I58" s="48"/>
      <c r="J58" s="101">
        <v>12</v>
      </c>
      <c r="K58" s="46" t="s">
        <v>10</v>
      </c>
      <c r="L58" s="97">
        <v>5</v>
      </c>
      <c r="M58" s="48"/>
      <c r="N58" s="101">
        <v>4.5999999999999996</v>
      </c>
      <c r="O58" s="66">
        <v>4.5999999999999996</v>
      </c>
      <c r="P58" s="66">
        <v>0.36</v>
      </c>
      <c r="Q58" s="44" t="s">
        <v>10</v>
      </c>
      <c r="R58" s="89">
        <v>0.5</v>
      </c>
      <c r="S58" s="114">
        <v>64</v>
      </c>
      <c r="T58" s="114">
        <v>69</v>
      </c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>
        <v>44244</v>
      </c>
      <c r="C59" s="31">
        <v>44257</v>
      </c>
      <c r="D59" s="57" t="s">
        <v>10</v>
      </c>
      <c r="E59" s="101">
        <v>5</v>
      </c>
      <c r="F59" s="48"/>
      <c r="G59" s="101">
        <v>6</v>
      </c>
      <c r="H59" s="66">
        <v>9.02</v>
      </c>
      <c r="I59" s="48"/>
      <c r="J59" s="101">
        <v>6</v>
      </c>
      <c r="K59" s="44" t="s">
        <v>10</v>
      </c>
      <c r="L59" s="101">
        <v>5</v>
      </c>
      <c r="M59" s="48"/>
      <c r="N59" s="101">
        <v>4.4000000000000004</v>
      </c>
      <c r="O59" s="66">
        <v>0.59</v>
      </c>
      <c r="P59" s="66">
        <v>0.26</v>
      </c>
      <c r="Q59" s="44" t="s">
        <v>10</v>
      </c>
      <c r="R59" s="89">
        <v>0.5</v>
      </c>
      <c r="S59" s="114">
        <v>66</v>
      </c>
      <c r="T59" s="114">
        <v>71</v>
      </c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>
        <v>44272</v>
      </c>
      <c r="C60" s="31">
        <v>44285</v>
      </c>
      <c r="D60" s="57" t="s">
        <v>10</v>
      </c>
      <c r="E60" s="101">
        <v>5</v>
      </c>
      <c r="F60" s="48"/>
      <c r="G60" s="101">
        <v>4</v>
      </c>
      <c r="H60" s="66">
        <v>7.98</v>
      </c>
      <c r="I60" s="48"/>
      <c r="J60" s="101">
        <v>25</v>
      </c>
      <c r="K60" s="44" t="s">
        <v>10</v>
      </c>
      <c r="L60" s="101">
        <v>5</v>
      </c>
      <c r="M60" s="48"/>
      <c r="N60" s="101">
        <v>4.8</v>
      </c>
      <c r="O60" s="66">
        <v>0.4</v>
      </c>
      <c r="P60" s="66">
        <v>0.28000000000000003</v>
      </c>
      <c r="Q60" s="44" t="s">
        <v>10</v>
      </c>
      <c r="R60" s="89">
        <v>0.5</v>
      </c>
      <c r="S60" s="114">
        <v>66</v>
      </c>
      <c r="T60" s="114">
        <v>74</v>
      </c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9"/>
      <c r="G67" s="239"/>
      <c r="H67" s="108"/>
      <c r="I67" s="239"/>
      <c r="J67" s="239"/>
      <c r="K67" s="239"/>
      <c r="L67" s="239"/>
      <c r="M67" s="239"/>
      <c r="N67" s="239"/>
      <c r="O67" s="108"/>
      <c r="P67" s="108"/>
      <c r="Q67" s="239"/>
      <c r="R67" s="239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5" t="s">
        <v>11</v>
      </c>
      <c r="C68" s="226"/>
      <c r="D68" s="209">
        <f>COUNT(E49:E64)</f>
        <v>12</v>
      </c>
      <c r="E68" s="210"/>
      <c r="F68" s="209">
        <f>COUNT(G49:G61)</f>
        <v>12</v>
      </c>
      <c r="G68" s="210">
        <f>COUNT(G49:G61)</f>
        <v>12</v>
      </c>
      <c r="H68" s="16">
        <f>COUNT(H49:H61)</f>
        <v>12</v>
      </c>
      <c r="I68" s="209">
        <f>COUNT(J49:J61)</f>
        <v>12</v>
      </c>
      <c r="J68" s="210"/>
      <c r="K68" s="209">
        <f>COUNT(L49:L61)</f>
        <v>12</v>
      </c>
      <c r="L68" s="210"/>
      <c r="M68" s="209">
        <f>COUNT(N49:N61)</f>
        <v>12</v>
      </c>
      <c r="N68" s="210"/>
      <c r="O68" s="16">
        <f>COUNT(O49:O61)</f>
        <v>12</v>
      </c>
      <c r="P68" s="16">
        <f>COUNT(P49:P61)</f>
        <v>12</v>
      </c>
      <c r="Q68" s="209">
        <f>COUNT(R49:R61)</f>
        <v>12</v>
      </c>
      <c r="R68" s="210"/>
      <c r="S68" s="2">
        <f>COUNT(S48:S62)</f>
        <v>12</v>
      </c>
      <c r="T68" s="2">
        <f>COUNT(T48:T62)</f>
        <v>12</v>
      </c>
      <c r="W68" s="225" t="s">
        <v>11</v>
      </c>
      <c r="X68" s="226"/>
      <c r="Y68" s="16">
        <f>COUNT(Y47:Y61)</f>
        <v>9</v>
      </c>
      <c r="Z68" s="209">
        <f>COUNT(AA47:AA61)</f>
        <v>9</v>
      </c>
      <c r="AA68" s="210">
        <f>COUNT(AA47:AA61)</f>
        <v>9</v>
      </c>
      <c r="AB68" s="16">
        <f>COUNT(AB47:AB61)</f>
        <v>9</v>
      </c>
      <c r="AC68" s="209">
        <f>COUNT(AD47:AD61)</f>
        <v>9</v>
      </c>
      <c r="AD68" s="210"/>
      <c r="AE68" s="209">
        <f>COUNT(AF47:AF61)</f>
        <v>9</v>
      </c>
      <c r="AF68" s="210"/>
      <c r="AG68" s="209">
        <f>COUNT(AH47:AH61)</f>
        <v>9</v>
      </c>
      <c r="AH68" s="210"/>
      <c r="AI68" s="16">
        <f>COUNT(AI47:AI61)</f>
        <v>9</v>
      </c>
      <c r="AJ68" s="209">
        <f>COUNT(AK48:AK62)</f>
        <v>9</v>
      </c>
      <c r="AK68" s="210"/>
      <c r="AL68" s="78">
        <f>COUNT(AL48:AL62)</f>
        <v>7</v>
      </c>
      <c r="AM68" s="78">
        <f>COUNT(AM48:AM62)</f>
        <v>7</v>
      </c>
    </row>
    <row r="69" spans="1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8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8"/>
      <c r="AL69" s="82"/>
      <c r="AM69" s="82"/>
    </row>
    <row r="70" spans="1:39" s="2" customFormat="1" ht="12.75" customHeight="1" x14ac:dyDescent="0.2">
      <c r="B70" s="218" t="s">
        <v>12</v>
      </c>
      <c r="C70" s="219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7.05</v>
      </c>
      <c r="I70" s="220">
        <f>MIN(J49:J61)</f>
        <v>2</v>
      </c>
      <c r="J70" s="221"/>
      <c r="K70" s="108" t="s">
        <v>10</v>
      </c>
      <c r="L70" s="12">
        <f>MIN(L49:L61)</f>
        <v>5</v>
      </c>
      <c r="M70" s="12" t="s">
        <v>10</v>
      </c>
      <c r="N70" s="13">
        <f>MIN(N49:N61)</f>
        <v>4.2</v>
      </c>
      <c r="O70" s="13">
        <f>MIN(O49:O61)</f>
        <v>0.09</v>
      </c>
      <c r="P70" s="13">
        <f>MIN(P49:P61)</f>
        <v>0.22</v>
      </c>
      <c r="Q70" s="108" t="s">
        <v>10</v>
      </c>
      <c r="R70" s="17">
        <f>MIN(R49:R61)</f>
        <v>0.5</v>
      </c>
      <c r="S70" s="83">
        <f>MIN(S48:S62)</f>
        <v>61</v>
      </c>
      <c r="T70" s="83">
        <f>MIN(T48:T62)</f>
        <v>66</v>
      </c>
      <c r="W70" s="218" t="s">
        <v>12</v>
      </c>
      <c r="X70" s="219"/>
      <c r="Y70" s="11">
        <f>MIN(Y47:Y61)</f>
        <v>5</v>
      </c>
      <c r="Z70" s="108"/>
      <c r="AA70" s="12">
        <f>MIN(AA47:AA61)</f>
        <v>2</v>
      </c>
      <c r="AB70" s="13">
        <f>MIN(AB47:AB61)</f>
        <v>7.2</v>
      </c>
      <c r="AC70" s="220">
        <f>MIN(AD47:AD61)</f>
        <v>410</v>
      </c>
      <c r="AD70" s="242"/>
      <c r="AE70" s="108"/>
      <c r="AF70" s="12">
        <f>MIN(AF47:AF61)</f>
        <v>5</v>
      </c>
      <c r="AG70" s="12"/>
      <c r="AH70" s="13">
        <f>MIN(AH47:AH61)</f>
        <v>6.6</v>
      </c>
      <c r="AI70" s="13">
        <f>MIN(AI47:AI61)</f>
        <v>0.09</v>
      </c>
      <c r="AJ70" s="108"/>
      <c r="AK70" s="17">
        <f>MIN(AK48:AK62)</f>
        <v>0.7</v>
      </c>
      <c r="AL70" s="17">
        <f>MIN(AL48:AL62)</f>
        <v>64</v>
      </c>
      <c r="AM70" s="17">
        <f>MIN(AM48:AM62)</f>
        <v>66</v>
      </c>
    </row>
    <row r="71" spans="1:39" s="2" customFormat="1" ht="13.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8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8"/>
      <c r="AL71" s="82"/>
      <c r="AM71" s="82"/>
    </row>
    <row r="72" spans="1:39" s="2" customFormat="1" ht="12.75" customHeight="1" x14ac:dyDescent="0.2">
      <c r="B72" s="218" t="s">
        <v>13</v>
      </c>
      <c r="C72" s="219"/>
      <c r="D72" s="222">
        <f>SUM(E49:E64)/D68</f>
        <v>5</v>
      </c>
      <c r="E72" s="223">
        <f>SUM(E49:E67)/9</f>
        <v>6.666666666666667</v>
      </c>
      <c r="F72" s="222">
        <f>SUM(G49:G61)/F68</f>
        <v>4.75</v>
      </c>
      <c r="G72" s="223"/>
      <c r="H72" s="110">
        <f>SUM(H49:H61)/H68</f>
        <v>8.0316666666666681</v>
      </c>
      <c r="I72" s="222">
        <f>SUM(J49:J61)/I68</f>
        <v>47.333333333333336</v>
      </c>
      <c r="J72" s="223"/>
      <c r="K72" s="222">
        <f>SUM(L49:L61)/K68</f>
        <v>5</v>
      </c>
      <c r="L72" s="223">
        <f>SUM(L49:L67)/9</f>
        <v>6.666666666666667</v>
      </c>
      <c r="M72" s="222">
        <f>SUM(N49:N61)/M68</f>
        <v>6.5666666666666664</v>
      </c>
      <c r="N72" s="223"/>
      <c r="O72" s="110">
        <f>SUM(O49:O61)/O68</f>
        <v>0.91249999999999998</v>
      </c>
      <c r="P72" s="110">
        <f>SUM(P49:P61)/P68</f>
        <v>0.35166666666666674</v>
      </c>
      <c r="Q72" s="222">
        <f>SUM(R49:R61)/Q68</f>
        <v>0.70833333333333337</v>
      </c>
      <c r="R72" s="224"/>
      <c r="S72" s="141">
        <f>SUM(S48:S62)/S68</f>
        <v>67.416666666666671</v>
      </c>
      <c r="T72" s="141">
        <f>SUM(T48:T62)/T68</f>
        <v>72.083333333333329</v>
      </c>
      <c r="W72" s="218" t="s">
        <v>13</v>
      </c>
      <c r="X72" s="219"/>
      <c r="Y72" s="109">
        <f>SUM(Y47:Y61)/Y68</f>
        <v>5</v>
      </c>
      <c r="Z72" s="222">
        <f>SUM(AA47:AA61)/Z68</f>
        <v>4.8888888888888893</v>
      </c>
      <c r="AA72" s="223"/>
      <c r="AB72" s="110">
        <f>SUM(AB47:AB61)/AB68</f>
        <v>7.3111111111111109</v>
      </c>
      <c r="AC72" s="222">
        <f>SUM(AD47:AD61)/AC68</f>
        <v>6123.333333333333</v>
      </c>
      <c r="AD72" s="223"/>
      <c r="AE72" s="222">
        <f>SUM(AF47:AF61)/AE68</f>
        <v>5</v>
      </c>
      <c r="AF72" s="223">
        <f>SUM(AF47:AF67)/9</f>
        <v>5</v>
      </c>
      <c r="AG72" s="222">
        <f>SUM(AH47:AH61)/AG68</f>
        <v>9.466666666666665</v>
      </c>
      <c r="AH72" s="223"/>
      <c r="AI72" s="110">
        <f>SUM(AI47:AI61)/AI68</f>
        <v>0.3633333333333334</v>
      </c>
      <c r="AJ72" s="222">
        <f>SUM(AK48:AK62)/AJ68</f>
        <v>1.3888888888888891</v>
      </c>
      <c r="AK72" s="224"/>
      <c r="AL72" s="111">
        <f>SUM(AL48:AL62)/AL68</f>
        <v>68.714285714285708</v>
      </c>
      <c r="AM72" s="111">
        <f>SUM(AM48:AM62)/AM68</f>
        <v>72.142857142857139</v>
      </c>
    </row>
    <row r="73" spans="1:39" s="2" customForma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8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8"/>
      <c r="AL73" s="82"/>
      <c r="AM73" s="82"/>
    </row>
    <row r="74" spans="1:39" s="2" customFormat="1" ht="13.5" customHeight="1" thickBot="1" x14ac:dyDescent="0.25">
      <c r="B74" s="215" t="s">
        <v>14</v>
      </c>
      <c r="C74" s="216"/>
      <c r="D74" s="206">
        <f>MAX(E49:E64)</f>
        <v>5</v>
      </c>
      <c r="E74" s="207"/>
      <c r="F74" s="206">
        <f>MAX(G49:G61)</f>
        <v>11</v>
      </c>
      <c r="G74" s="207"/>
      <c r="H74" s="15">
        <f>MAX(H49:H61)</f>
        <v>9.02</v>
      </c>
      <c r="I74" s="206">
        <f>MAX(J49:J61)</f>
        <v>350</v>
      </c>
      <c r="J74" s="207"/>
      <c r="K74" s="206">
        <f>MAX(L49:L61)</f>
        <v>5</v>
      </c>
      <c r="L74" s="207"/>
      <c r="M74" s="206">
        <f>MAX(N49:N61)</f>
        <v>10</v>
      </c>
      <c r="N74" s="207"/>
      <c r="O74" s="15">
        <f>MAX(O49:O61)</f>
        <v>4.5999999999999996</v>
      </c>
      <c r="P74" s="15">
        <f>MAX(P49:P61)</f>
        <v>0.7</v>
      </c>
      <c r="Q74" s="206">
        <f>MAX(R49:R61)</f>
        <v>1.3</v>
      </c>
      <c r="R74" s="217"/>
      <c r="S74" s="83">
        <f>MAX(S48:S62)</f>
        <v>74</v>
      </c>
      <c r="T74" s="83">
        <f>MAX(T48:T62)</f>
        <v>78</v>
      </c>
      <c r="W74" s="215" t="s">
        <v>14</v>
      </c>
      <c r="X74" s="216"/>
      <c r="Y74" s="14">
        <f>MAX(Y47:Y61)</f>
        <v>5</v>
      </c>
      <c r="Z74" s="206">
        <f>MAX(AA47:AA61)</f>
        <v>7</v>
      </c>
      <c r="AA74" s="207"/>
      <c r="AB74" s="15">
        <f>MAX(AB47:AB61)</f>
        <v>7.62</v>
      </c>
      <c r="AC74" s="206">
        <f>MAX(AD47:AD61)</f>
        <v>23000</v>
      </c>
      <c r="AD74" s="207"/>
      <c r="AE74" s="206">
        <f>MAX(AF47:AF61)</f>
        <v>5</v>
      </c>
      <c r="AF74" s="207"/>
      <c r="AG74" s="206">
        <f>MAX(AH47:AH61)</f>
        <v>13</v>
      </c>
      <c r="AH74" s="207"/>
      <c r="AI74" s="15">
        <f>MAX(AI47:AI61)</f>
        <v>1.2</v>
      </c>
      <c r="AJ74" s="112">
        <f>MAX(AK48:AK62)</f>
        <v>2.1</v>
      </c>
      <c r="AK74" s="113"/>
      <c r="AL74" s="112">
        <f>MAX(AL48:AL62)</f>
        <v>73</v>
      </c>
      <c r="AM74" s="112">
        <f>MAX(AM48:AM62)</f>
        <v>77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2">
        <f>$X$37*F33</f>
        <v>0</v>
      </c>
      <c r="G81" s="253"/>
      <c r="H81" s="130">
        <f>$X$37*H33</f>
        <v>0</v>
      </c>
      <c r="I81" s="252">
        <f>$X$37*I33</f>
        <v>0</v>
      </c>
      <c r="J81" s="253"/>
      <c r="K81" s="252">
        <f>$X$37*K33</f>
        <v>0</v>
      </c>
      <c r="L81" s="253"/>
      <c r="M81" s="252">
        <f>$X$37*M33</f>
        <v>0</v>
      </c>
      <c r="N81" s="253"/>
      <c r="O81" s="130">
        <f>$X$37*O33</f>
        <v>0</v>
      </c>
      <c r="P81" s="130">
        <f>$X$37*P33</f>
        <v>0</v>
      </c>
      <c r="Q81" s="252">
        <f>$X$37*Q33</f>
        <v>0</v>
      </c>
      <c r="R81" s="253"/>
      <c r="S81" s="143"/>
      <c r="T81" s="143"/>
      <c r="Z81" s="2"/>
      <c r="AJ81"/>
      <c r="AK81"/>
      <c r="AL81"/>
      <c r="AM81"/>
    </row>
  </sheetData>
  <mergeCells count="224">
    <mergeCell ref="F81:G81"/>
    <mergeCell ref="I81:J81"/>
    <mergeCell ref="K81:L81"/>
    <mergeCell ref="M81:N81"/>
    <mergeCell ref="Q81:R81"/>
    <mergeCell ref="AG73:AH73"/>
    <mergeCell ref="AJ73:AK73"/>
    <mergeCell ref="B74:C74"/>
    <mergeCell ref="D74:E74"/>
    <mergeCell ref="F74:G74"/>
    <mergeCell ref="I74:J74"/>
    <mergeCell ref="K74:L74"/>
    <mergeCell ref="M74:N74"/>
    <mergeCell ref="Q74:R74"/>
    <mergeCell ref="W74:X74"/>
    <mergeCell ref="Z74:AA74"/>
    <mergeCell ref="AC74:AD74"/>
    <mergeCell ref="AE74:AF74"/>
    <mergeCell ref="AG74:AH74"/>
    <mergeCell ref="D73:E73"/>
    <mergeCell ref="F73:G73"/>
    <mergeCell ref="I73:J73"/>
    <mergeCell ref="K73:L73"/>
    <mergeCell ref="M73:N73"/>
    <mergeCell ref="Q73:R73"/>
    <mergeCell ref="Z73:AA73"/>
    <mergeCell ref="AC73:AD73"/>
    <mergeCell ref="AE73:AF73"/>
    <mergeCell ref="AE71:AF71"/>
    <mergeCell ref="AG71:AH71"/>
    <mergeCell ref="AJ71:AK71"/>
    <mergeCell ref="B72:C72"/>
    <mergeCell ref="D72:E72"/>
    <mergeCell ref="F72:G72"/>
    <mergeCell ref="I72:J72"/>
    <mergeCell ref="K72:L72"/>
    <mergeCell ref="M72:N72"/>
    <mergeCell ref="AJ72:AK72"/>
    <mergeCell ref="Q72:R72"/>
    <mergeCell ref="W72:X72"/>
    <mergeCell ref="Z72:AA72"/>
    <mergeCell ref="AC72:AD72"/>
    <mergeCell ref="AE72:AF72"/>
    <mergeCell ref="AG72:AH72"/>
    <mergeCell ref="B70:C70"/>
    <mergeCell ref="I70:J70"/>
    <mergeCell ref="W70:X70"/>
    <mergeCell ref="AC70:AD70"/>
    <mergeCell ref="D71:E71"/>
    <mergeCell ref="I71:J71"/>
    <mergeCell ref="K71:L71"/>
    <mergeCell ref="M71:N71"/>
    <mergeCell ref="Q71:R71"/>
    <mergeCell ref="AC71:AD71"/>
    <mergeCell ref="AG68:AH68"/>
    <mergeCell ref="AJ68:AK68"/>
    <mergeCell ref="D69:E69"/>
    <mergeCell ref="I69:J69"/>
    <mergeCell ref="K69:L69"/>
    <mergeCell ref="M69:N69"/>
    <mergeCell ref="Q69:R69"/>
    <mergeCell ref="AC69:AD69"/>
    <mergeCell ref="AE69:AF69"/>
    <mergeCell ref="AG69:AH69"/>
    <mergeCell ref="M68:N68"/>
    <mergeCell ref="Q68:R68"/>
    <mergeCell ref="W68:X68"/>
    <mergeCell ref="Z68:AA68"/>
    <mergeCell ref="AC68:AD68"/>
    <mergeCell ref="AE68:AF68"/>
    <mergeCell ref="AJ69:AK69"/>
    <mergeCell ref="F67:G67"/>
    <mergeCell ref="I67:J67"/>
    <mergeCell ref="K67:L67"/>
    <mergeCell ref="M67:N67"/>
    <mergeCell ref="Q67:R67"/>
    <mergeCell ref="B68:C68"/>
    <mergeCell ref="D68:E68"/>
    <mergeCell ref="F68:G68"/>
    <mergeCell ref="I68:J68"/>
    <mergeCell ref="K68:L68"/>
    <mergeCell ref="Z46:AA46"/>
    <mergeCell ref="AC46:AD46"/>
    <mergeCell ref="AE46:AF46"/>
    <mergeCell ref="AG46:AH46"/>
    <mergeCell ref="AJ46:AK46"/>
    <mergeCell ref="B47:B48"/>
    <mergeCell ref="C47:C48"/>
    <mergeCell ref="D47:R47"/>
    <mergeCell ref="Y47:AK47"/>
    <mergeCell ref="D48:R48"/>
    <mergeCell ref="D46:E46"/>
    <mergeCell ref="F46:G46"/>
    <mergeCell ref="I46:J46"/>
    <mergeCell ref="K46:L46"/>
    <mergeCell ref="M46:N46"/>
    <mergeCell ref="Q46:R46"/>
    <mergeCell ref="O39:P39"/>
    <mergeCell ref="H41:I41"/>
    <mergeCell ref="H42:I42"/>
    <mergeCell ref="H43:I43"/>
    <mergeCell ref="H44:I44"/>
    <mergeCell ref="X45:AH45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B33:C33"/>
    <mergeCell ref="D33:E33"/>
    <mergeCell ref="F33:G33"/>
    <mergeCell ref="I33:J33"/>
    <mergeCell ref="K33:L33"/>
    <mergeCell ref="M33:N33"/>
    <mergeCell ref="Q33:R33"/>
    <mergeCell ref="B31:C31"/>
    <mergeCell ref="I31:J31"/>
    <mergeCell ref="W31:X31"/>
    <mergeCell ref="AC31:AD31"/>
    <mergeCell ref="D32:E32"/>
    <mergeCell ref="I32:J32"/>
    <mergeCell ref="K32:L32"/>
    <mergeCell ref="M32:N32"/>
    <mergeCell ref="Q32:R32"/>
    <mergeCell ref="AC32:AD32"/>
    <mergeCell ref="AK29:AL29"/>
    <mergeCell ref="D30:E30"/>
    <mergeCell ref="I30:J30"/>
    <mergeCell ref="K30:L30"/>
    <mergeCell ref="M30:N30"/>
    <mergeCell ref="Q30:R30"/>
    <mergeCell ref="AC30:AD30"/>
    <mergeCell ref="AE30:AF30"/>
    <mergeCell ref="AG30:AH30"/>
    <mergeCell ref="AK30:AL30"/>
    <mergeCell ref="Q29:R29"/>
    <mergeCell ref="W29:X29"/>
    <mergeCell ref="Z29:AA29"/>
    <mergeCell ref="AC29:AD29"/>
    <mergeCell ref="AE29:AF29"/>
    <mergeCell ref="AG29:AH29"/>
    <mergeCell ref="AC28:AD28"/>
    <mergeCell ref="AE28:AF28"/>
    <mergeCell ref="AG28:AH28"/>
    <mergeCell ref="AK28:AL28"/>
    <mergeCell ref="B29:C29"/>
    <mergeCell ref="D29:E29"/>
    <mergeCell ref="F29:G29"/>
    <mergeCell ref="I29:J29"/>
    <mergeCell ref="K29:L29"/>
    <mergeCell ref="M29:N29"/>
    <mergeCell ref="F28:G28"/>
    <mergeCell ref="I28:J28"/>
    <mergeCell ref="K28:L28"/>
    <mergeCell ref="M28:N28"/>
    <mergeCell ref="Q28:R28"/>
    <mergeCell ref="Z28:AA28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/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42</v>
      </c>
      <c r="I4" s="241"/>
      <c r="W4"/>
      <c r="Y4" s="18" t="s">
        <v>2</v>
      </c>
      <c r="Z4" s="5"/>
      <c r="AB4" s="240" t="s">
        <v>42</v>
      </c>
      <c r="AC4" s="241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29">
        <v>44306</v>
      </c>
      <c r="C11" s="76">
        <v>44320</v>
      </c>
      <c r="D11" s="173" t="s">
        <v>10</v>
      </c>
      <c r="E11" s="85">
        <v>5</v>
      </c>
      <c r="F11" s="72"/>
      <c r="G11" s="85">
        <v>1</v>
      </c>
      <c r="H11" s="86">
        <v>7.07</v>
      </c>
      <c r="I11" s="72"/>
      <c r="J11" s="85">
        <v>7</v>
      </c>
      <c r="K11" s="176" t="s">
        <v>10</v>
      </c>
      <c r="L11" s="85">
        <v>5</v>
      </c>
      <c r="M11" s="73"/>
      <c r="N11" s="85">
        <v>3.4</v>
      </c>
      <c r="O11" s="86">
        <v>0.14000000000000001</v>
      </c>
      <c r="P11" s="86">
        <v>1.7</v>
      </c>
      <c r="Q11" s="176" t="s">
        <v>10</v>
      </c>
      <c r="R11" s="87">
        <v>0.5</v>
      </c>
      <c r="S11" s="114"/>
      <c r="T11" s="114"/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44329</v>
      </c>
      <c r="C12" s="31">
        <v>44330</v>
      </c>
      <c r="D12" s="173" t="s">
        <v>10</v>
      </c>
      <c r="E12" s="85">
        <v>5</v>
      </c>
      <c r="F12" s="43"/>
      <c r="G12" s="70">
        <v>1</v>
      </c>
      <c r="H12" s="60">
        <v>6.97</v>
      </c>
      <c r="I12" s="43"/>
      <c r="J12" s="70">
        <v>62</v>
      </c>
      <c r="K12" s="177" t="s">
        <v>10</v>
      </c>
      <c r="L12" s="70">
        <v>5</v>
      </c>
      <c r="M12" s="57"/>
      <c r="N12" s="70">
        <v>3.2</v>
      </c>
      <c r="O12" s="60">
        <v>0.28000000000000003</v>
      </c>
      <c r="P12" s="60">
        <v>0.2</v>
      </c>
      <c r="Q12" s="177" t="s">
        <v>10</v>
      </c>
      <c r="R12" s="89">
        <v>0.5</v>
      </c>
      <c r="S12" s="114"/>
      <c r="T12" s="114"/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44363</v>
      </c>
      <c r="C13" s="27">
        <v>44378</v>
      </c>
      <c r="D13" s="174" t="s">
        <v>10</v>
      </c>
      <c r="E13" s="70">
        <v>5</v>
      </c>
      <c r="F13" s="36"/>
      <c r="G13" s="90">
        <v>1</v>
      </c>
      <c r="H13" s="42">
        <v>6.88</v>
      </c>
      <c r="I13" s="36"/>
      <c r="J13" s="90">
        <v>6</v>
      </c>
      <c r="K13" s="178" t="s">
        <v>10</v>
      </c>
      <c r="L13" s="90">
        <v>5</v>
      </c>
      <c r="M13" s="38"/>
      <c r="N13" s="90">
        <v>2.2000000000000002</v>
      </c>
      <c r="O13" s="42">
        <v>0.54</v>
      </c>
      <c r="P13" s="42">
        <v>0.2</v>
      </c>
      <c r="Q13" s="179" t="s">
        <v>10</v>
      </c>
      <c r="R13" s="92">
        <v>0.5</v>
      </c>
      <c r="S13" s="114"/>
      <c r="T13" s="114"/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44404</v>
      </c>
      <c r="C14" s="29">
        <v>44414</v>
      </c>
      <c r="D14" s="174" t="s">
        <v>10</v>
      </c>
      <c r="E14" s="70">
        <v>5</v>
      </c>
      <c r="F14" s="36"/>
      <c r="G14" s="90">
        <v>1</v>
      </c>
      <c r="H14" s="42">
        <v>7.12</v>
      </c>
      <c r="I14" s="36"/>
      <c r="J14" s="90">
        <v>4</v>
      </c>
      <c r="K14" s="179" t="s">
        <v>10</v>
      </c>
      <c r="L14" s="91">
        <v>5</v>
      </c>
      <c r="M14" s="38"/>
      <c r="N14" s="90">
        <v>3.1</v>
      </c>
      <c r="O14" s="42">
        <v>0.14000000000000001</v>
      </c>
      <c r="P14" s="42">
        <v>0.2</v>
      </c>
      <c r="Q14" s="36"/>
      <c r="R14" s="93">
        <v>2.2999999999999998</v>
      </c>
      <c r="S14" s="114"/>
      <c r="T14" s="114"/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44433</v>
      </c>
      <c r="C15" s="29">
        <v>44449</v>
      </c>
      <c r="D15" s="175" t="s">
        <v>10</v>
      </c>
      <c r="E15" s="94">
        <v>5</v>
      </c>
      <c r="F15" s="40"/>
      <c r="G15" s="94">
        <v>21</v>
      </c>
      <c r="H15" s="59">
        <v>7.16</v>
      </c>
      <c r="I15" s="40"/>
      <c r="J15" s="94">
        <v>1000</v>
      </c>
      <c r="K15" s="180" t="s">
        <v>10</v>
      </c>
      <c r="L15" s="94">
        <v>5</v>
      </c>
      <c r="M15" s="77"/>
      <c r="N15" s="94">
        <v>5.8</v>
      </c>
      <c r="O15" s="59">
        <v>0.34</v>
      </c>
      <c r="P15" s="59">
        <v>0.6</v>
      </c>
      <c r="Q15" s="181" t="s">
        <v>10</v>
      </c>
      <c r="R15" s="95">
        <v>0.5</v>
      </c>
      <c r="S15" s="114"/>
      <c r="T15" s="114"/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44455</v>
      </c>
      <c r="C16" s="27">
        <v>44468</v>
      </c>
      <c r="D16" s="174" t="s">
        <v>10</v>
      </c>
      <c r="E16" s="94">
        <v>5</v>
      </c>
      <c r="F16" s="40"/>
      <c r="G16" s="94">
        <v>1</v>
      </c>
      <c r="H16" s="59">
        <v>7.25</v>
      </c>
      <c r="I16" s="40"/>
      <c r="J16" s="94">
        <v>10</v>
      </c>
      <c r="K16" s="180" t="s">
        <v>10</v>
      </c>
      <c r="L16" s="94">
        <v>5</v>
      </c>
      <c r="M16" s="77"/>
      <c r="N16" s="94">
        <v>4.7</v>
      </c>
      <c r="O16" s="59">
        <v>0.3</v>
      </c>
      <c r="P16" s="59">
        <v>0.1</v>
      </c>
      <c r="Q16" s="181" t="s">
        <v>10</v>
      </c>
      <c r="R16" s="95">
        <v>0.5</v>
      </c>
      <c r="S16" s="114"/>
      <c r="T16" s="114"/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/>
      <c r="C17" s="31"/>
      <c r="D17" s="57"/>
      <c r="E17" s="70"/>
      <c r="F17" s="43"/>
      <c r="G17" s="70"/>
      <c r="H17" s="42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/>
      <c r="C18" s="33"/>
      <c r="D18" s="98"/>
      <c r="E18" s="97"/>
      <c r="F18" s="46"/>
      <c r="G18" s="97"/>
      <c r="H18" s="42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/>
      <c r="C19" s="31"/>
      <c r="D19" s="57"/>
      <c r="E19" s="101"/>
      <c r="F19" s="48"/>
      <c r="G19" s="101"/>
      <c r="H19" s="5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/>
      <c r="C20" s="27"/>
      <c r="D20" s="117"/>
      <c r="E20" s="103"/>
      <c r="F20" s="68"/>
      <c r="G20" s="103"/>
      <c r="H20" s="69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/>
      <c r="C21" s="31"/>
      <c r="D21" s="57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66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57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66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9"/>
      <c r="G28" s="239"/>
      <c r="H28" s="108"/>
      <c r="I28" s="239"/>
      <c r="J28" s="239"/>
      <c r="K28" s="239"/>
      <c r="L28" s="239"/>
      <c r="M28" s="239"/>
      <c r="N28" s="239"/>
      <c r="O28" s="108"/>
      <c r="P28" s="108"/>
      <c r="Q28" s="239"/>
      <c r="R28" s="239"/>
      <c r="S28" s="108"/>
      <c r="T28" s="108"/>
      <c r="W28" s="108"/>
      <c r="X28" s="108"/>
      <c r="Y28" s="108"/>
      <c r="Z28" s="239"/>
      <c r="AA28" s="239"/>
      <c r="AB28" s="108"/>
      <c r="AC28" s="239"/>
      <c r="AD28" s="239"/>
      <c r="AE28" s="239"/>
      <c r="AF28" s="239"/>
      <c r="AG28" s="239"/>
      <c r="AH28" s="239"/>
      <c r="AI28" s="108"/>
      <c r="AJ28" s="108"/>
      <c r="AK28" s="239"/>
      <c r="AL28" s="239"/>
    </row>
    <row r="29" spans="2:38" x14ac:dyDescent="0.2">
      <c r="B29" s="225" t="s">
        <v>11</v>
      </c>
      <c r="C29" s="226"/>
      <c r="D29" s="209">
        <f>COUNT(E11:E25)</f>
        <v>6</v>
      </c>
      <c r="E29" s="210"/>
      <c r="F29" s="209">
        <f>COUNT(G11:G25)</f>
        <v>6</v>
      </c>
      <c r="G29" s="210">
        <f>COUNT(G11:G25)</f>
        <v>6</v>
      </c>
      <c r="H29" s="16">
        <f>COUNT(H11:H25)</f>
        <v>6</v>
      </c>
      <c r="I29" s="209">
        <f>COUNT(J11:J25)</f>
        <v>6</v>
      </c>
      <c r="J29" s="210"/>
      <c r="K29" s="209">
        <f>COUNT(L11:L25)</f>
        <v>6</v>
      </c>
      <c r="L29" s="210"/>
      <c r="M29" s="209">
        <f>COUNT(N11:N25)</f>
        <v>6</v>
      </c>
      <c r="N29" s="210"/>
      <c r="O29" s="16">
        <f>COUNT(O11:O25)</f>
        <v>6</v>
      </c>
      <c r="P29" s="16">
        <f>COUNT(P11:P25)</f>
        <v>6</v>
      </c>
      <c r="Q29" s="209">
        <f>COUNT(R11:R25)</f>
        <v>6</v>
      </c>
      <c r="R29" s="210"/>
      <c r="W29" s="225" t="s">
        <v>11</v>
      </c>
      <c r="X29" s="226"/>
      <c r="Y29" s="16">
        <f>COUNT(Y11:Y25)</f>
        <v>0</v>
      </c>
      <c r="Z29" s="209">
        <f>COUNT(AA11:AA25)</f>
        <v>0</v>
      </c>
      <c r="AA29" s="210">
        <f>COUNT(AA11:AA25)</f>
        <v>0</v>
      </c>
      <c r="AB29" s="16">
        <f>COUNT(AB11:AB25)</f>
        <v>0</v>
      </c>
      <c r="AC29" s="209">
        <f>COUNT(AD11:AD25)</f>
        <v>0</v>
      </c>
      <c r="AD29" s="210"/>
      <c r="AE29" s="209">
        <f>COUNT(AF11:AF25)</f>
        <v>0</v>
      </c>
      <c r="AF29" s="210"/>
      <c r="AG29" s="209">
        <f>COUNT(AH11:AH25)</f>
        <v>0</v>
      </c>
      <c r="AH29" s="210"/>
      <c r="AI29" s="16">
        <f>COUNT(AI11:AI25)</f>
        <v>0</v>
      </c>
      <c r="AJ29" s="16">
        <f>COUNT(AJ11:AJ22)</f>
        <v>0</v>
      </c>
      <c r="AK29" s="209">
        <f>COUNT(AL11:AL25)</f>
        <v>0</v>
      </c>
      <c r="AL29" s="210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8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8"/>
    </row>
    <row r="31" spans="2:38" x14ac:dyDescent="0.2">
      <c r="B31" s="218" t="s">
        <v>12</v>
      </c>
      <c r="C31" s="219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6.88</v>
      </c>
      <c r="I31" s="220">
        <f>MIN(J11:J25)</f>
        <v>4</v>
      </c>
      <c r="J31" s="242"/>
      <c r="K31" s="108" t="s">
        <v>10</v>
      </c>
      <c r="L31" s="12">
        <f>MIN(L11:L25)</f>
        <v>5</v>
      </c>
      <c r="M31" s="12" t="s">
        <v>10</v>
      </c>
      <c r="N31" s="13">
        <f>MIN(N11:N25)</f>
        <v>2.2000000000000002</v>
      </c>
      <c r="O31" s="13">
        <f>MIN(O11:O25)</f>
        <v>0.14000000000000001</v>
      </c>
      <c r="P31" s="13">
        <f>MIN(P11:P22)</f>
        <v>0.1</v>
      </c>
      <c r="Q31" s="108" t="s">
        <v>10</v>
      </c>
      <c r="R31" s="17">
        <f>MIN(R11:R25)</f>
        <v>0.5</v>
      </c>
      <c r="S31" s="83"/>
      <c r="T31" s="83"/>
      <c r="W31" s="218" t="s">
        <v>12</v>
      </c>
      <c r="X31" s="219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20">
        <f>MIN(AD11:AD25)</f>
        <v>0</v>
      </c>
      <c r="AD31" s="242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8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8"/>
    </row>
    <row r="33" spans="2:39" x14ac:dyDescent="0.2">
      <c r="B33" s="218" t="s">
        <v>13</v>
      </c>
      <c r="C33" s="219"/>
      <c r="D33" s="222">
        <f>SUM(E11:E25)/D29</f>
        <v>5</v>
      </c>
      <c r="E33" s="223">
        <f>SUM(E11:E28)/9</f>
        <v>3.3333333333333335</v>
      </c>
      <c r="F33" s="222">
        <f>SUM(G11:G25)/F29</f>
        <v>4.333333333333333</v>
      </c>
      <c r="G33" s="223"/>
      <c r="H33" s="110">
        <f>SUM(H11:H25)/H29</f>
        <v>7.0750000000000002</v>
      </c>
      <c r="I33" s="222">
        <f>SUM(J11:J25)/I29</f>
        <v>181.5</v>
      </c>
      <c r="J33" s="223"/>
      <c r="K33" s="222">
        <f>SUM(L11:L25)/K29</f>
        <v>5</v>
      </c>
      <c r="L33" s="223">
        <f>SUM(L11:L28)/9</f>
        <v>3.3333333333333335</v>
      </c>
      <c r="M33" s="222">
        <f>SUM(N11:N25)/M29</f>
        <v>3.7333333333333329</v>
      </c>
      <c r="N33" s="223"/>
      <c r="O33" s="110">
        <f>SUM(O11:O25)/O29</f>
        <v>0.29000000000000004</v>
      </c>
      <c r="P33" s="110">
        <f>SUM(P11:P22)/P29</f>
        <v>0.50000000000000011</v>
      </c>
      <c r="Q33" s="222">
        <f>SUM(R11:R25)/Q29</f>
        <v>0.79999999999999993</v>
      </c>
      <c r="R33" s="224"/>
      <c r="S33" s="141"/>
      <c r="T33" s="141"/>
      <c r="W33" s="218" t="s">
        <v>13</v>
      </c>
      <c r="X33" s="219"/>
      <c r="Y33" s="109" t="e">
        <f>SUM(Y11:Y25)/Y29</f>
        <v>#DIV/0!</v>
      </c>
      <c r="Z33" s="222" t="e">
        <f>SUM(AA11:AA25)/Z29</f>
        <v>#DIV/0!</v>
      </c>
      <c r="AA33" s="223"/>
      <c r="AB33" s="110" t="e">
        <f>SUM(AB11:AB25)/AB29</f>
        <v>#DIV/0!</v>
      </c>
      <c r="AC33" s="222" t="e">
        <f>SUM(AD11:AD25)/AC29</f>
        <v>#DIV/0!</v>
      </c>
      <c r="AD33" s="223"/>
      <c r="AE33" s="222" t="e">
        <f>SUM(AF11:AF25)/AE29</f>
        <v>#DIV/0!</v>
      </c>
      <c r="AF33" s="223">
        <f>SUM(AF11:AF28)/9</f>
        <v>0</v>
      </c>
      <c r="AG33" s="222" t="e">
        <f>SUM(AH11:AH25)/AG29</f>
        <v>#DIV/0!</v>
      </c>
      <c r="AH33" s="223"/>
      <c r="AI33" s="110" t="e">
        <f>SUM(AI11:AI25)/AI29</f>
        <v>#DIV/0!</v>
      </c>
      <c r="AJ33" s="110" t="e">
        <f>SUM(AJ11:AJ22)/AJ29</f>
        <v>#DIV/0!</v>
      </c>
      <c r="AK33" s="222" t="e">
        <f>SUM(AL11:AL25)/AK29</f>
        <v>#DIV/0!</v>
      </c>
      <c r="AL33" s="224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8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8"/>
    </row>
    <row r="35" spans="2:39" ht="13.5" thickBot="1" x14ac:dyDescent="0.25">
      <c r="B35" s="215" t="s">
        <v>14</v>
      </c>
      <c r="C35" s="216"/>
      <c r="D35" s="206">
        <f>MAX(E11:E25)</f>
        <v>5</v>
      </c>
      <c r="E35" s="207"/>
      <c r="F35" s="206">
        <f>MAX(G11:G25)</f>
        <v>21</v>
      </c>
      <c r="G35" s="207"/>
      <c r="H35" s="15">
        <f>MAX(H11:H25)</f>
        <v>7.25</v>
      </c>
      <c r="I35" s="206">
        <f>MAX(J11:J25)</f>
        <v>1000</v>
      </c>
      <c r="J35" s="207"/>
      <c r="K35" s="206">
        <f>MAX(L11:L25)</f>
        <v>5</v>
      </c>
      <c r="L35" s="207"/>
      <c r="M35" s="206">
        <f>MAX(N11:N25)</f>
        <v>5.8</v>
      </c>
      <c r="N35" s="207"/>
      <c r="O35" s="15">
        <f>MAX(O11:O25)</f>
        <v>0.54</v>
      </c>
      <c r="P35" s="15">
        <f>MAX(P11:P22)</f>
        <v>1.7</v>
      </c>
      <c r="Q35" s="206">
        <f>MAX(R11:R25)</f>
        <v>2.2999999999999998</v>
      </c>
      <c r="R35" s="217"/>
      <c r="S35" s="83"/>
      <c r="T35" s="83"/>
      <c r="W35" s="215" t="s">
        <v>14</v>
      </c>
      <c r="X35" s="216"/>
      <c r="Y35" s="14">
        <f>MAX(Y11:Y25)</f>
        <v>0</v>
      </c>
      <c r="Z35" s="206">
        <f>MAX(AA11:AA25)</f>
        <v>0</v>
      </c>
      <c r="AA35" s="207"/>
      <c r="AB35" s="15">
        <f>MAX(AB11:AB25)</f>
        <v>0</v>
      </c>
      <c r="AC35" s="206">
        <f>MAX(AD11:AD25)</f>
        <v>0</v>
      </c>
      <c r="AD35" s="207"/>
      <c r="AE35" s="206">
        <f>MAX(AF11:AF25)</f>
        <v>0</v>
      </c>
      <c r="AF35" s="207"/>
      <c r="AG35" s="206">
        <f>MAX(AH11:AH25)</f>
        <v>0</v>
      </c>
      <c r="AH35" s="207"/>
      <c r="AI35" s="15">
        <f>MAX(AI11:AI25)</f>
        <v>0</v>
      </c>
      <c r="AJ35" s="15">
        <f>MAX(AJ11:AJ22)</f>
        <v>0</v>
      </c>
      <c r="AK35" s="206">
        <f>MAX(AL11:AL25)</f>
        <v>0</v>
      </c>
      <c r="AL35" s="217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2" t="e">
        <f>$X$37*Z33</f>
        <v>#DIV/0!</v>
      </c>
      <c r="AA38" s="253"/>
      <c r="AB38" s="130" t="e">
        <f>$X$37*AB33</f>
        <v>#DIV/0!</v>
      </c>
      <c r="AC38" s="252" t="e">
        <f>$X$37*AC33</f>
        <v>#DIV/0!</v>
      </c>
      <c r="AD38" s="253"/>
      <c r="AE38" s="252" t="e">
        <f>$X$37*AE33</f>
        <v>#DIV/0!</v>
      </c>
      <c r="AF38" s="253"/>
      <c r="AG38" s="252" t="e">
        <f>$X$37*AG33</f>
        <v>#DIV/0!</v>
      </c>
      <c r="AH38" s="253"/>
      <c r="AI38" s="130" t="e">
        <f>$X$37*AI33</f>
        <v>#DIV/0!</v>
      </c>
      <c r="AJ38" s="130" t="e">
        <f>$X$37*AJ33</f>
        <v>#DIV/0!</v>
      </c>
      <c r="AK38" s="252" t="e">
        <f>$X$37*AK33</f>
        <v>#DIV/0!</v>
      </c>
      <c r="AL38" s="253"/>
    </row>
    <row r="39" spans="2:39" ht="38.25" customHeight="1" x14ac:dyDescent="0.25">
      <c r="D39" s="18" t="s">
        <v>17</v>
      </c>
      <c r="E39" s="18"/>
      <c r="F39" s="5"/>
      <c r="O39" s="246" t="s">
        <v>18</v>
      </c>
      <c r="P39" s="246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40">
        <v>2</v>
      </c>
      <c r="I41" s="241"/>
    </row>
    <row r="42" spans="2:39" ht="16.5" thickBot="1" x14ac:dyDescent="0.3">
      <c r="D42" s="18" t="s">
        <v>2</v>
      </c>
      <c r="E42" s="18"/>
      <c r="F42" s="5"/>
      <c r="H42" s="240" t="s">
        <v>42</v>
      </c>
      <c r="I42" s="241"/>
    </row>
    <row r="43" spans="2:39" ht="16.5" thickBot="1" x14ac:dyDescent="0.3">
      <c r="D43" s="18" t="s">
        <v>19</v>
      </c>
      <c r="E43" s="18"/>
      <c r="F43" s="5"/>
      <c r="H43" s="240" t="s">
        <v>20</v>
      </c>
      <c r="I43" s="241"/>
      <c r="AM43" s="1"/>
    </row>
    <row r="44" spans="2:39" ht="16.5" thickBot="1" x14ac:dyDescent="0.3">
      <c r="D44" s="18" t="s">
        <v>21</v>
      </c>
      <c r="E44" s="18"/>
      <c r="F44" s="5"/>
      <c r="H44" s="211"/>
      <c r="I44" s="212"/>
      <c r="AM44" s="1"/>
    </row>
    <row r="45" spans="2:39" ht="21" thickBot="1" x14ac:dyDescent="0.35">
      <c r="X45" s="251" t="s">
        <v>40</v>
      </c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38" t="s">
        <v>23</v>
      </c>
      <c r="E46" s="214"/>
      <c r="F46" s="213" t="s">
        <v>3</v>
      </c>
      <c r="G46" s="214"/>
      <c r="H46" s="4" t="s">
        <v>4</v>
      </c>
      <c r="I46" s="213" t="s">
        <v>5</v>
      </c>
      <c r="J46" s="214"/>
      <c r="K46" s="213" t="s">
        <v>6</v>
      </c>
      <c r="L46" s="214"/>
      <c r="M46" s="213" t="s">
        <v>7</v>
      </c>
      <c r="N46" s="214"/>
      <c r="O46" s="3" t="s">
        <v>8</v>
      </c>
      <c r="P46" s="3" t="s">
        <v>27</v>
      </c>
      <c r="Q46" s="213" t="s">
        <v>9</v>
      </c>
      <c r="R46" s="227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3" t="s">
        <v>3</v>
      </c>
      <c r="AA46" s="214"/>
      <c r="AB46" s="4" t="s">
        <v>4</v>
      </c>
      <c r="AC46" s="213" t="s">
        <v>5</v>
      </c>
      <c r="AD46" s="214"/>
      <c r="AE46" s="213" t="s">
        <v>6</v>
      </c>
      <c r="AF46" s="214"/>
      <c r="AG46" s="213" t="s">
        <v>7</v>
      </c>
      <c r="AH46" s="214"/>
      <c r="AI46" s="3" t="s">
        <v>8</v>
      </c>
      <c r="AJ46" s="213" t="s">
        <v>9</v>
      </c>
      <c r="AK46" s="227"/>
      <c r="AL46" s="80" t="s">
        <v>37</v>
      </c>
      <c r="AM46" s="80" t="s">
        <v>38</v>
      </c>
    </row>
    <row r="47" spans="2:39" s="1" customFormat="1" ht="15.75" customHeight="1" x14ac:dyDescent="0.2">
      <c r="B47" s="228"/>
      <c r="C47" s="228"/>
      <c r="D47" s="230" t="s">
        <v>24</v>
      </c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3"/>
      <c r="S47" s="2"/>
      <c r="T47" s="2"/>
      <c r="W47" s="84"/>
      <c r="X47" s="84"/>
      <c r="Y47" s="230" t="s">
        <v>41</v>
      </c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43"/>
      <c r="AL47" s="80"/>
      <c r="AM47" s="80"/>
    </row>
    <row r="48" spans="2:39" s="1" customFormat="1" ht="13.5" thickBot="1" x14ac:dyDescent="0.25">
      <c r="B48" s="229"/>
      <c r="C48" s="229"/>
      <c r="D48" s="234" t="s">
        <v>25</v>
      </c>
      <c r="E48" s="235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7"/>
      <c r="S48" s="2"/>
      <c r="T48" s="2"/>
      <c r="W48" s="31"/>
      <c r="X48" s="32"/>
      <c r="Y48" s="74"/>
      <c r="Z48" s="72"/>
      <c r="AA48" s="85"/>
      <c r="AB48" s="86"/>
      <c r="AC48" s="72"/>
      <c r="AD48" s="85"/>
      <c r="AE48" s="72"/>
      <c r="AF48" s="85"/>
      <c r="AG48" s="73"/>
      <c r="AH48" s="85"/>
      <c r="AI48" s="86"/>
      <c r="AJ48" s="72"/>
      <c r="AK48" s="87"/>
      <c r="AL48" s="88"/>
      <c r="AM48" s="88"/>
    </row>
    <row r="49" spans="2:39" x14ac:dyDescent="0.2">
      <c r="B49" s="29">
        <v>44306</v>
      </c>
      <c r="C49" s="76">
        <v>44320</v>
      </c>
      <c r="D49" s="173" t="s">
        <v>10</v>
      </c>
      <c r="E49" s="85">
        <v>5</v>
      </c>
      <c r="F49" s="48"/>
      <c r="G49" s="101">
        <v>4</v>
      </c>
      <c r="H49" s="66">
        <v>9.14</v>
      </c>
      <c r="I49" s="48"/>
      <c r="J49" s="101">
        <v>4</v>
      </c>
      <c r="K49" s="173" t="s">
        <v>10</v>
      </c>
      <c r="L49" s="85">
        <v>5</v>
      </c>
      <c r="M49" s="48"/>
      <c r="N49" s="101">
        <v>3.6</v>
      </c>
      <c r="O49" s="66">
        <v>0.16</v>
      </c>
      <c r="P49" s="66">
        <v>0.28999999999999998</v>
      </c>
      <c r="Q49" s="182" t="s">
        <v>10</v>
      </c>
      <c r="R49" s="89">
        <v>0.5</v>
      </c>
      <c r="S49" s="114"/>
      <c r="T49" s="114"/>
      <c r="U49" s="108"/>
      <c r="W49" s="31"/>
      <c r="X49" s="32"/>
      <c r="Y49" s="65"/>
      <c r="Z49" s="43"/>
      <c r="AA49" s="70"/>
      <c r="AB49" s="60"/>
      <c r="AC49" s="43"/>
      <c r="AD49" s="70"/>
      <c r="AE49" s="43"/>
      <c r="AF49" s="70"/>
      <c r="AG49" s="57"/>
      <c r="AH49" s="70"/>
      <c r="AI49" s="60"/>
      <c r="AJ49" s="43"/>
      <c r="AK49" s="89"/>
      <c r="AL49" s="88"/>
      <c r="AM49" s="88"/>
    </row>
    <row r="50" spans="2:39" x14ac:dyDescent="0.2">
      <c r="B50" s="31">
        <v>44329</v>
      </c>
      <c r="C50" s="31">
        <v>44330</v>
      </c>
      <c r="D50" s="173" t="s">
        <v>10</v>
      </c>
      <c r="E50" s="85">
        <v>5</v>
      </c>
      <c r="F50" s="36"/>
      <c r="G50" s="90">
        <v>3</v>
      </c>
      <c r="H50" s="42">
        <v>7.74</v>
      </c>
      <c r="I50" s="36"/>
      <c r="J50" s="90">
        <v>7</v>
      </c>
      <c r="K50" s="173" t="s">
        <v>10</v>
      </c>
      <c r="L50" s="85">
        <v>5</v>
      </c>
      <c r="M50" s="38"/>
      <c r="N50" s="90">
        <v>7.6</v>
      </c>
      <c r="O50" s="42">
        <v>0.31</v>
      </c>
      <c r="P50" s="42">
        <v>0.25</v>
      </c>
      <c r="Q50" s="37"/>
      <c r="R50" s="92">
        <v>3</v>
      </c>
      <c r="S50" s="114"/>
      <c r="T50" s="114"/>
      <c r="U50" s="108"/>
      <c r="W50" s="27"/>
      <c r="X50" s="28"/>
      <c r="Y50" s="64"/>
      <c r="Z50" s="36"/>
      <c r="AA50" s="90"/>
      <c r="AB50" s="42"/>
      <c r="AC50" s="36"/>
      <c r="AD50" s="90"/>
      <c r="AE50" s="37"/>
      <c r="AF50" s="91"/>
      <c r="AG50" s="38"/>
      <c r="AH50" s="90"/>
      <c r="AI50" s="42"/>
      <c r="AJ50" s="37"/>
      <c r="AK50" s="92"/>
      <c r="AL50" s="88"/>
      <c r="AM50" s="88"/>
    </row>
    <row r="51" spans="2:39" x14ac:dyDescent="0.2">
      <c r="B51" s="27">
        <v>44363</v>
      </c>
      <c r="C51" s="27">
        <v>44378</v>
      </c>
      <c r="D51" s="173" t="s">
        <v>10</v>
      </c>
      <c r="E51" s="85">
        <v>5</v>
      </c>
      <c r="F51" s="36"/>
      <c r="G51" s="90">
        <v>3</v>
      </c>
      <c r="H51" s="42">
        <v>7.58</v>
      </c>
      <c r="I51" s="178" t="s">
        <v>10</v>
      </c>
      <c r="J51" s="90">
        <v>1</v>
      </c>
      <c r="K51" s="173" t="s">
        <v>10</v>
      </c>
      <c r="L51" s="85">
        <v>5</v>
      </c>
      <c r="M51" s="38"/>
      <c r="N51" s="90">
        <v>5.4</v>
      </c>
      <c r="O51" s="42">
        <v>0.66</v>
      </c>
      <c r="P51" s="42">
        <v>0.2</v>
      </c>
      <c r="Q51" s="37"/>
      <c r="R51" s="92">
        <v>2</v>
      </c>
      <c r="S51" s="114"/>
      <c r="T51" s="114"/>
      <c r="U51" s="108"/>
      <c r="W51" s="29"/>
      <c r="X51" s="30"/>
      <c r="Y51" s="64"/>
      <c r="Z51" s="36"/>
      <c r="AA51" s="90"/>
      <c r="AB51" s="42"/>
      <c r="AC51" s="36"/>
      <c r="AD51" s="90"/>
      <c r="AE51" s="37"/>
      <c r="AF51" s="91"/>
      <c r="AG51" s="38"/>
      <c r="AH51" s="90"/>
      <c r="AI51" s="42"/>
      <c r="AJ51" s="36"/>
      <c r="AK51" s="93"/>
      <c r="AL51" s="88"/>
      <c r="AM51" s="88"/>
    </row>
    <row r="52" spans="2:39" x14ac:dyDescent="0.2">
      <c r="B52" s="29">
        <v>44404</v>
      </c>
      <c r="C52" s="29">
        <v>44414</v>
      </c>
      <c r="D52" s="173" t="s">
        <v>10</v>
      </c>
      <c r="E52" s="85">
        <v>5</v>
      </c>
      <c r="F52" s="36"/>
      <c r="G52" s="90">
        <v>3</v>
      </c>
      <c r="H52" s="42">
        <v>7.44</v>
      </c>
      <c r="I52" s="36"/>
      <c r="J52" s="90">
        <v>120</v>
      </c>
      <c r="K52" s="173" t="s">
        <v>10</v>
      </c>
      <c r="L52" s="85">
        <v>5</v>
      </c>
      <c r="M52" s="38"/>
      <c r="N52" s="90">
        <v>8.9</v>
      </c>
      <c r="O52" s="42">
        <v>0.14000000000000001</v>
      </c>
      <c r="P52" s="42">
        <v>0.24</v>
      </c>
      <c r="Q52" s="37"/>
      <c r="R52" s="92">
        <v>2.6</v>
      </c>
      <c r="S52" s="114"/>
      <c r="T52" s="114"/>
      <c r="U52" s="108"/>
      <c r="W52" s="29"/>
      <c r="X52" s="30"/>
      <c r="Y52" s="75"/>
      <c r="Z52" s="40"/>
      <c r="AA52" s="94"/>
      <c r="AB52" s="59"/>
      <c r="AC52" s="40"/>
      <c r="AD52" s="94"/>
      <c r="AE52" s="40"/>
      <c r="AF52" s="94"/>
      <c r="AG52" s="77"/>
      <c r="AH52" s="94"/>
      <c r="AI52" s="59"/>
      <c r="AJ52" s="41"/>
      <c r="AK52" s="95"/>
      <c r="AL52" s="88"/>
      <c r="AM52" s="88"/>
    </row>
    <row r="53" spans="2:39" x14ac:dyDescent="0.2">
      <c r="B53" s="29">
        <v>44433</v>
      </c>
      <c r="C53" s="29">
        <v>44449</v>
      </c>
      <c r="D53" s="173" t="s">
        <v>10</v>
      </c>
      <c r="E53" s="85">
        <v>5</v>
      </c>
      <c r="F53" s="40"/>
      <c r="G53" s="94">
        <v>3</v>
      </c>
      <c r="H53" s="59">
        <v>7.44</v>
      </c>
      <c r="I53" s="40"/>
      <c r="J53" s="94">
        <v>1300</v>
      </c>
      <c r="K53" s="173" t="s">
        <v>10</v>
      </c>
      <c r="L53" s="85">
        <v>5</v>
      </c>
      <c r="M53" s="77"/>
      <c r="N53" s="94">
        <v>8.1999999999999993</v>
      </c>
      <c r="O53" s="59">
        <v>0.36</v>
      </c>
      <c r="P53" s="59">
        <v>0.1</v>
      </c>
      <c r="Q53" s="41"/>
      <c r="R53" s="95">
        <v>3.2</v>
      </c>
      <c r="S53" s="114"/>
      <c r="T53" s="114"/>
      <c r="U53" s="108"/>
      <c r="W53" s="31"/>
      <c r="X53" s="31"/>
      <c r="Y53" s="65"/>
      <c r="Z53" s="43"/>
      <c r="AA53" s="70"/>
      <c r="AB53" s="60"/>
      <c r="AC53" s="116"/>
      <c r="AD53" s="70"/>
      <c r="AE53" s="43"/>
      <c r="AF53" s="70"/>
      <c r="AG53" s="57"/>
      <c r="AH53" s="70"/>
      <c r="AI53" s="60"/>
      <c r="AJ53" s="43"/>
      <c r="AK53" s="89"/>
      <c r="AL53" s="88"/>
      <c r="AM53" s="88"/>
    </row>
    <row r="54" spans="2:39" x14ac:dyDescent="0.2">
      <c r="B54" s="27">
        <v>44455</v>
      </c>
      <c r="C54" s="27">
        <v>44468</v>
      </c>
      <c r="D54" s="173" t="s">
        <v>10</v>
      </c>
      <c r="E54" s="85">
        <v>5</v>
      </c>
      <c r="F54" s="40"/>
      <c r="G54" s="94">
        <v>1</v>
      </c>
      <c r="H54" s="59">
        <v>9.08</v>
      </c>
      <c r="I54" s="40"/>
      <c r="J54" s="94">
        <v>1</v>
      </c>
      <c r="K54" s="173" t="s">
        <v>10</v>
      </c>
      <c r="L54" s="85">
        <v>5</v>
      </c>
      <c r="M54" s="77"/>
      <c r="N54" s="94">
        <v>5.7</v>
      </c>
      <c r="O54" s="59">
        <v>0.35</v>
      </c>
      <c r="P54" s="59">
        <v>0.1</v>
      </c>
      <c r="Q54" s="181" t="s">
        <v>10</v>
      </c>
      <c r="R54" s="183">
        <v>0.5</v>
      </c>
      <c r="S54" s="114"/>
      <c r="T54" s="114"/>
      <c r="U54" s="108"/>
      <c r="W54" s="27"/>
      <c r="X54" s="27"/>
      <c r="Y54" s="65"/>
      <c r="Z54" s="43"/>
      <c r="AA54" s="70"/>
      <c r="AB54" s="60"/>
      <c r="AC54" s="116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/>
      <c r="C55" s="31"/>
      <c r="D55" s="57"/>
      <c r="E55" s="70"/>
      <c r="F55" s="43"/>
      <c r="G55" s="70"/>
      <c r="H55" s="60"/>
      <c r="I55" s="43"/>
      <c r="J55" s="70"/>
      <c r="K55" s="43"/>
      <c r="L55" s="70"/>
      <c r="M55" s="57"/>
      <c r="N55" s="70"/>
      <c r="O55" s="60"/>
      <c r="P55" s="60"/>
      <c r="Q55" s="43"/>
      <c r="R55" s="89"/>
      <c r="S55" s="114"/>
      <c r="T55" s="114"/>
      <c r="U55" s="108"/>
      <c r="W55" s="33"/>
      <c r="X55" s="34"/>
      <c r="Y55" s="96"/>
      <c r="Z55" s="46"/>
      <c r="AA55" s="97"/>
      <c r="AB55" s="61"/>
      <c r="AC55" s="46"/>
      <c r="AD55" s="97"/>
      <c r="AE55" s="46"/>
      <c r="AF55" s="97"/>
      <c r="AG55" s="98"/>
      <c r="AH55" s="97"/>
      <c r="AI55" s="61"/>
      <c r="AJ55" s="46"/>
      <c r="AK55" s="99"/>
      <c r="AL55" s="88"/>
      <c r="AM55" s="88"/>
    </row>
    <row r="56" spans="2:39" x14ac:dyDescent="0.2">
      <c r="B56" s="33"/>
      <c r="C56" s="33"/>
      <c r="D56" s="98"/>
      <c r="E56" s="97"/>
      <c r="F56" s="46"/>
      <c r="G56" s="97"/>
      <c r="H56" s="61"/>
      <c r="I56" s="46"/>
      <c r="J56" s="97"/>
      <c r="K56" s="46"/>
      <c r="L56" s="97"/>
      <c r="M56" s="98"/>
      <c r="N56" s="97"/>
      <c r="O56" s="61"/>
      <c r="P56" s="61"/>
      <c r="Q56" s="46"/>
      <c r="R56" s="99"/>
      <c r="S56" s="114"/>
      <c r="T56" s="114"/>
      <c r="U56" s="108"/>
      <c r="W56" s="31"/>
      <c r="X56" s="31"/>
      <c r="Y56" s="100"/>
      <c r="Z56" s="48"/>
      <c r="AA56" s="101"/>
      <c r="AB56" s="49"/>
      <c r="AC56" s="48"/>
      <c r="AD56" s="101"/>
      <c r="AE56" s="44"/>
      <c r="AF56" s="101"/>
      <c r="AG56" s="48"/>
      <c r="AH56" s="101"/>
      <c r="AI56" s="66"/>
      <c r="AJ56" s="44"/>
      <c r="AK56" s="89"/>
      <c r="AL56" s="88"/>
      <c r="AM56" s="88"/>
    </row>
    <row r="57" spans="2:39" x14ac:dyDescent="0.2">
      <c r="B57" s="31"/>
      <c r="C57" s="31"/>
      <c r="D57" s="57"/>
      <c r="E57" s="70"/>
      <c r="F57" s="43"/>
      <c r="G57" s="70"/>
      <c r="H57" s="60"/>
      <c r="I57" s="43"/>
      <c r="J57" s="70"/>
      <c r="K57" s="43"/>
      <c r="L57" s="70"/>
      <c r="M57" s="57"/>
      <c r="N57" s="70"/>
      <c r="O57" s="60"/>
      <c r="P57" s="60"/>
      <c r="Q57" s="43"/>
      <c r="R57" s="89"/>
      <c r="S57" s="114"/>
      <c r="T57" s="114"/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/>
      <c r="C58" s="27"/>
      <c r="D58" s="98"/>
      <c r="E58" s="97"/>
      <c r="F58" s="48"/>
      <c r="G58" s="101"/>
      <c r="H58" s="66"/>
      <c r="I58" s="48"/>
      <c r="J58" s="101"/>
      <c r="K58" s="46"/>
      <c r="L58" s="97"/>
      <c r="M58" s="48"/>
      <c r="N58" s="101"/>
      <c r="O58" s="66"/>
      <c r="P58" s="66"/>
      <c r="Q58" s="44"/>
      <c r="R58" s="89"/>
      <c r="S58" s="114"/>
      <c r="T58" s="114"/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/>
      <c r="C59" s="31"/>
      <c r="D59" s="57"/>
      <c r="E59" s="101"/>
      <c r="F59" s="48"/>
      <c r="G59" s="101"/>
      <c r="H59" s="66"/>
      <c r="I59" s="48"/>
      <c r="J59" s="101"/>
      <c r="K59" s="44"/>
      <c r="L59" s="101"/>
      <c r="M59" s="48"/>
      <c r="N59" s="101"/>
      <c r="O59" s="66"/>
      <c r="P59" s="66"/>
      <c r="Q59" s="44"/>
      <c r="R59" s="89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57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9"/>
      <c r="G67" s="239"/>
      <c r="H67" s="108"/>
      <c r="I67" s="239"/>
      <c r="J67" s="239"/>
      <c r="K67" s="239"/>
      <c r="L67" s="239"/>
      <c r="M67" s="239"/>
      <c r="N67" s="239"/>
      <c r="O67" s="108"/>
      <c r="P67" s="108"/>
      <c r="Q67" s="239"/>
      <c r="R67" s="239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5" t="s">
        <v>11</v>
      </c>
      <c r="C68" s="226"/>
      <c r="D68" s="209">
        <f>COUNT(E49:E64)</f>
        <v>6</v>
      </c>
      <c r="E68" s="210"/>
      <c r="F68" s="209">
        <f>COUNT(G49:G61)</f>
        <v>6</v>
      </c>
      <c r="G68" s="210">
        <f>COUNT(G49:G61)</f>
        <v>6</v>
      </c>
      <c r="H68" s="16">
        <f>COUNT(H49:H61)</f>
        <v>6</v>
      </c>
      <c r="I68" s="209">
        <f>COUNT(J49:J61)</f>
        <v>6</v>
      </c>
      <c r="J68" s="210"/>
      <c r="K68" s="209">
        <f>COUNT(L49:L61)</f>
        <v>6</v>
      </c>
      <c r="L68" s="210"/>
      <c r="M68" s="209">
        <f>COUNT(N49:N61)</f>
        <v>6</v>
      </c>
      <c r="N68" s="210"/>
      <c r="O68" s="16">
        <f>COUNT(O49:O61)</f>
        <v>6</v>
      </c>
      <c r="P68" s="16">
        <f>COUNT(P49:P61)</f>
        <v>6</v>
      </c>
      <c r="Q68" s="209">
        <f>COUNT(R49:R61)</f>
        <v>6</v>
      </c>
      <c r="R68" s="210"/>
      <c r="S68" s="2">
        <f>COUNT(S48:S62)</f>
        <v>0</v>
      </c>
      <c r="T68" s="2">
        <f>COUNT(T48:T62)</f>
        <v>0</v>
      </c>
      <c r="W68" s="225" t="s">
        <v>11</v>
      </c>
      <c r="X68" s="226"/>
      <c r="Y68" s="16">
        <f>COUNT(Y47:Y61)</f>
        <v>0</v>
      </c>
      <c r="Z68" s="209">
        <f>COUNT(AA47:AA61)</f>
        <v>0</v>
      </c>
      <c r="AA68" s="210">
        <f>COUNT(AA47:AA61)</f>
        <v>0</v>
      </c>
      <c r="AB68" s="16">
        <f>COUNT(AB47:AB61)</f>
        <v>0</v>
      </c>
      <c r="AC68" s="209">
        <f>COUNT(AD47:AD61)</f>
        <v>0</v>
      </c>
      <c r="AD68" s="210"/>
      <c r="AE68" s="209">
        <f>COUNT(AF47:AF61)</f>
        <v>0</v>
      </c>
      <c r="AF68" s="210"/>
      <c r="AG68" s="209">
        <f>COUNT(AH47:AH61)</f>
        <v>0</v>
      </c>
      <c r="AH68" s="210"/>
      <c r="AI68" s="16">
        <f>COUNT(AI47:AI61)</f>
        <v>0</v>
      </c>
      <c r="AJ68" s="209">
        <f>COUNT(AK48:AK62)</f>
        <v>0</v>
      </c>
      <c r="AK68" s="210"/>
      <c r="AL68" s="78">
        <f>COUNT(AL48:AL62)</f>
        <v>0</v>
      </c>
      <c r="AM68" s="78">
        <f>COUNT(AM48:AM62)</f>
        <v>0</v>
      </c>
    </row>
    <row r="69" spans="1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8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8"/>
      <c r="AL69" s="82"/>
      <c r="AM69" s="82"/>
    </row>
    <row r="70" spans="1:39" s="2" customFormat="1" ht="12.75" customHeight="1" x14ac:dyDescent="0.2">
      <c r="B70" s="218" t="s">
        <v>12</v>
      </c>
      <c r="C70" s="219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7.44</v>
      </c>
      <c r="I70" s="220">
        <f>MIN(J49:J61)</f>
        <v>1</v>
      </c>
      <c r="J70" s="221"/>
      <c r="K70" s="108" t="s">
        <v>10</v>
      </c>
      <c r="L70" s="12">
        <f>MIN(L49:L61)</f>
        <v>5</v>
      </c>
      <c r="M70" s="12" t="s">
        <v>10</v>
      </c>
      <c r="N70" s="13">
        <f>MIN(N49:N61)</f>
        <v>3.6</v>
      </c>
      <c r="O70" s="13">
        <f>MIN(O49:O61)</f>
        <v>0.14000000000000001</v>
      </c>
      <c r="P70" s="13">
        <f>MIN(P49:P61)</f>
        <v>0.1</v>
      </c>
      <c r="Q70" s="108" t="s">
        <v>10</v>
      </c>
      <c r="R70" s="17">
        <f>MIN(R49:R61)</f>
        <v>0.5</v>
      </c>
      <c r="S70" s="83">
        <f>MIN(S48:S62)</f>
        <v>0</v>
      </c>
      <c r="T70" s="83">
        <f>MIN(T48:T62)</f>
        <v>0</v>
      </c>
      <c r="W70" s="218" t="s">
        <v>12</v>
      </c>
      <c r="X70" s="219"/>
      <c r="Y70" s="11">
        <f>MIN(Y47:Y61)</f>
        <v>0</v>
      </c>
      <c r="Z70" s="108"/>
      <c r="AA70" s="12">
        <f>MIN(AA47:AA61)</f>
        <v>0</v>
      </c>
      <c r="AB70" s="13">
        <f>MIN(AB47:AB61)</f>
        <v>0</v>
      </c>
      <c r="AC70" s="220">
        <f>MIN(AD47:AD61)</f>
        <v>0</v>
      </c>
      <c r="AD70" s="242"/>
      <c r="AE70" s="108"/>
      <c r="AF70" s="12">
        <f>MIN(AF47:AF61)</f>
        <v>0</v>
      </c>
      <c r="AG70" s="12"/>
      <c r="AH70" s="13">
        <f>MIN(AH47:AH61)</f>
        <v>0</v>
      </c>
      <c r="AI70" s="13">
        <f>MIN(AI47:AI61)</f>
        <v>0</v>
      </c>
      <c r="AJ70" s="108"/>
      <c r="AK70" s="17">
        <f>MIN(AK48:AK62)</f>
        <v>0</v>
      </c>
      <c r="AL70" s="17">
        <f>MIN(AL48:AL62)</f>
        <v>0</v>
      </c>
      <c r="AM70" s="17">
        <f>MIN(AM48:AM62)</f>
        <v>0</v>
      </c>
    </row>
    <row r="71" spans="1:39" s="2" customFormat="1" ht="13.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8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8"/>
      <c r="AL71" s="82"/>
      <c r="AM71" s="82"/>
    </row>
    <row r="72" spans="1:39" s="2" customFormat="1" ht="12.75" customHeight="1" x14ac:dyDescent="0.2">
      <c r="B72" s="218" t="s">
        <v>13</v>
      </c>
      <c r="C72" s="219"/>
      <c r="D72" s="222">
        <f>SUM(E49:E64)/D68</f>
        <v>5</v>
      </c>
      <c r="E72" s="223">
        <f>SUM(E49:E67)/9</f>
        <v>3.3333333333333335</v>
      </c>
      <c r="F72" s="222">
        <f>SUM(G49:G61)/F68</f>
        <v>2.8333333333333335</v>
      </c>
      <c r="G72" s="223"/>
      <c r="H72" s="110">
        <f>SUM(H49:H61)/H68</f>
        <v>8.07</v>
      </c>
      <c r="I72" s="222">
        <f>SUM(J49:J61)/I68</f>
        <v>238.83333333333334</v>
      </c>
      <c r="J72" s="223"/>
      <c r="K72" s="222">
        <f>SUM(L49:L61)/K68</f>
        <v>5</v>
      </c>
      <c r="L72" s="223">
        <f>SUM(L49:L67)/9</f>
        <v>3.3333333333333335</v>
      </c>
      <c r="M72" s="222">
        <f>SUM(N49:N61)/M68</f>
        <v>6.5666666666666673</v>
      </c>
      <c r="N72" s="223"/>
      <c r="O72" s="110">
        <f>SUM(O49:O61)/O68</f>
        <v>0.33</v>
      </c>
      <c r="P72" s="110">
        <f>SUM(P49:P61)/P68</f>
        <v>0.19666666666666668</v>
      </c>
      <c r="Q72" s="222">
        <f>SUM(R49:R61)/Q68</f>
        <v>1.9666666666666668</v>
      </c>
      <c r="R72" s="224"/>
      <c r="S72" s="141" t="e">
        <f>SUM(S48:S62)/S68</f>
        <v>#DIV/0!</v>
      </c>
      <c r="T72" s="141" t="e">
        <f>SUM(T48:T62)/T68</f>
        <v>#DIV/0!</v>
      </c>
      <c r="W72" s="218" t="s">
        <v>13</v>
      </c>
      <c r="X72" s="219"/>
      <c r="Y72" s="109" t="e">
        <f>SUM(Y47:Y61)/Y68</f>
        <v>#DIV/0!</v>
      </c>
      <c r="Z72" s="222" t="e">
        <f>SUM(AA47:AA61)/Z68</f>
        <v>#DIV/0!</v>
      </c>
      <c r="AA72" s="223"/>
      <c r="AB72" s="110" t="e">
        <f>SUM(AB47:AB61)/AB68</f>
        <v>#DIV/0!</v>
      </c>
      <c r="AC72" s="222" t="e">
        <f>SUM(AD47:AD61)/AC68</f>
        <v>#DIV/0!</v>
      </c>
      <c r="AD72" s="223"/>
      <c r="AE72" s="222" t="e">
        <f>SUM(AF47:AF61)/AE68</f>
        <v>#DIV/0!</v>
      </c>
      <c r="AF72" s="223">
        <f>SUM(AF47:AF67)/9</f>
        <v>0</v>
      </c>
      <c r="AG72" s="222" t="e">
        <f>SUM(AH47:AH61)/AG68</f>
        <v>#DIV/0!</v>
      </c>
      <c r="AH72" s="223"/>
      <c r="AI72" s="110" t="e">
        <f>SUM(AI47:AI61)/AI68</f>
        <v>#DIV/0!</v>
      </c>
      <c r="AJ72" s="222" t="e">
        <f>SUM(AK48:AK62)/AJ68</f>
        <v>#DIV/0!</v>
      </c>
      <c r="AK72" s="224"/>
      <c r="AL72" s="111" t="e">
        <f>SUM(AL48:AL62)/AL68</f>
        <v>#DIV/0!</v>
      </c>
      <c r="AM72" s="111" t="e">
        <f>SUM(AM48:AM62)/AM68</f>
        <v>#DIV/0!</v>
      </c>
    </row>
    <row r="73" spans="1:39" s="2" customForma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8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8"/>
      <c r="AL73" s="82"/>
      <c r="AM73" s="82"/>
    </row>
    <row r="74" spans="1:39" s="2" customFormat="1" ht="13.5" customHeight="1" thickBot="1" x14ac:dyDescent="0.25">
      <c r="B74" s="215" t="s">
        <v>14</v>
      </c>
      <c r="C74" s="216"/>
      <c r="D74" s="206">
        <f>MAX(E49:E64)</f>
        <v>5</v>
      </c>
      <c r="E74" s="207"/>
      <c r="F74" s="206">
        <f>MAX(G49:G61)</f>
        <v>4</v>
      </c>
      <c r="G74" s="207"/>
      <c r="H74" s="15">
        <f>MAX(H49:H61)</f>
        <v>9.14</v>
      </c>
      <c r="I74" s="206">
        <f>MAX(J49:J61)</f>
        <v>1300</v>
      </c>
      <c r="J74" s="207"/>
      <c r="K74" s="206">
        <f>MAX(L49:L61)</f>
        <v>5</v>
      </c>
      <c r="L74" s="207"/>
      <c r="M74" s="206">
        <f>MAX(N49:N61)</f>
        <v>8.9</v>
      </c>
      <c r="N74" s="207"/>
      <c r="O74" s="15">
        <f>MAX(O49:O61)</f>
        <v>0.66</v>
      </c>
      <c r="P74" s="15">
        <f>MAX(P49:P61)</f>
        <v>0.28999999999999998</v>
      </c>
      <c r="Q74" s="206">
        <f>MAX(R49:R61)</f>
        <v>3.2</v>
      </c>
      <c r="R74" s="217"/>
      <c r="S74" s="83">
        <f>MAX(S48:S62)</f>
        <v>0</v>
      </c>
      <c r="T74" s="83">
        <f>MAX(T48:T62)</f>
        <v>0</v>
      </c>
      <c r="W74" s="215" t="s">
        <v>14</v>
      </c>
      <c r="X74" s="216"/>
      <c r="Y74" s="14">
        <f>MAX(Y47:Y61)</f>
        <v>0</v>
      </c>
      <c r="Z74" s="206">
        <f>MAX(AA47:AA61)</f>
        <v>0</v>
      </c>
      <c r="AA74" s="207"/>
      <c r="AB74" s="15">
        <f>MAX(AB47:AB61)</f>
        <v>0</v>
      </c>
      <c r="AC74" s="206">
        <f>MAX(AD47:AD61)</f>
        <v>0</v>
      </c>
      <c r="AD74" s="207"/>
      <c r="AE74" s="206">
        <f>MAX(AF47:AF61)</f>
        <v>0</v>
      </c>
      <c r="AF74" s="207"/>
      <c r="AG74" s="206">
        <f>MAX(AH47:AH61)</f>
        <v>0</v>
      </c>
      <c r="AH74" s="207"/>
      <c r="AI74" s="15">
        <f>MAX(AI47:AI61)</f>
        <v>0</v>
      </c>
      <c r="AJ74" s="112">
        <f>MAX(AK48:AK62)</f>
        <v>0</v>
      </c>
      <c r="AK74" s="113"/>
      <c r="AL74" s="112">
        <f>MAX(AL48:AL62)</f>
        <v>0</v>
      </c>
      <c r="AM74" s="112">
        <f>MAX(AM48:AM62)</f>
        <v>0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2">
        <f>$X$37*F33</f>
        <v>0</v>
      </c>
      <c r="G81" s="253"/>
      <c r="H81" s="130">
        <f>$X$37*H33</f>
        <v>0</v>
      </c>
      <c r="I81" s="252">
        <f>$X$37*I33</f>
        <v>0</v>
      </c>
      <c r="J81" s="253"/>
      <c r="K81" s="252">
        <f>$X$37*K33</f>
        <v>0</v>
      </c>
      <c r="L81" s="253"/>
      <c r="M81" s="252">
        <f>$X$37*M33</f>
        <v>0</v>
      </c>
      <c r="N81" s="253"/>
      <c r="O81" s="130">
        <f>$X$37*O33</f>
        <v>0</v>
      </c>
      <c r="P81" s="130">
        <f>$X$37*P33</f>
        <v>0</v>
      </c>
      <c r="Q81" s="252">
        <f>$X$37*Q33</f>
        <v>0</v>
      </c>
      <c r="R81" s="253"/>
      <c r="S81" s="143"/>
      <c r="T81" s="143"/>
      <c r="Z81" s="2"/>
      <c r="AJ81"/>
      <c r="AK81"/>
      <c r="AL81"/>
      <c r="AM81"/>
    </row>
  </sheetData>
  <mergeCells count="224">
    <mergeCell ref="Z46:AA46"/>
    <mergeCell ref="Z72:AA72"/>
    <mergeCell ref="X45:AH45"/>
    <mergeCell ref="Z73:AA73"/>
    <mergeCell ref="AC73:AD73"/>
    <mergeCell ref="AE73:AF73"/>
    <mergeCell ref="AG73:AH73"/>
    <mergeCell ref="AJ73:AK73"/>
    <mergeCell ref="AJ71:AK71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W68:X68"/>
    <mergeCell ref="Z68:AA68"/>
    <mergeCell ref="AC68:AD68"/>
    <mergeCell ref="AE68:AF68"/>
    <mergeCell ref="AG68:AH68"/>
    <mergeCell ref="AJ68:AK68"/>
    <mergeCell ref="AC46:AD46"/>
    <mergeCell ref="AE46:AF46"/>
    <mergeCell ref="AG46:AH46"/>
    <mergeCell ref="AJ46:AK46"/>
    <mergeCell ref="Y47:AK47"/>
    <mergeCell ref="Q74:R74"/>
    <mergeCell ref="F81:G81"/>
    <mergeCell ref="I81:J81"/>
    <mergeCell ref="K81:L81"/>
    <mergeCell ref="M81:N81"/>
    <mergeCell ref="Q81:R81"/>
    <mergeCell ref="Q73:R73"/>
    <mergeCell ref="Q71:R71"/>
    <mergeCell ref="Q68:R68"/>
    <mergeCell ref="Q46:R46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W72:X72"/>
    <mergeCell ref="B74:C74"/>
    <mergeCell ref="D74:E74"/>
    <mergeCell ref="F74:G74"/>
    <mergeCell ref="I74:J74"/>
    <mergeCell ref="K74:L74"/>
    <mergeCell ref="M74:N74"/>
    <mergeCell ref="D73:E73"/>
    <mergeCell ref="F73:G73"/>
    <mergeCell ref="I73:J73"/>
    <mergeCell ref="K73:L73"/>
    <mergeCell ref="M73:N73"/>
    <mergeCell ref="B72:C72"/>
    <mergeCell ref="D72:E72"/>
    <mergeCell ref="F72:G72"/>
    <mergeCell ref="I72:J72"/>
    <mergeCell ref="K72:L72"/>
    <mergeCell ref="M72:N72"/>
    <mergeCell ref="Q72:R72"/>
    <mergeCell ref="B70:C70"/>
    <mergeCell ref="I70:J70"/>
    <mergeCell ref="D71:E71"/>
    <mergeCell ref="I71:J71"/>
    <mergeCell ref="K71:L71"/>
    <mergeCell ref="M71:N71"/>
    <mergeCell ref="D69:E69"/>
    <mergeCell ref="I69:J69"/>
    <mergeCell ref="K69:L69"/>
    <mergeCell ref="M69:N69"/>
    <mergeCell ref="Q69:R69"/>
    <mergeCell ref="B68:C68"/>
    <mergeCell ref="D68:E68"/>
    <mergeCell ref="F68:G68"/>
    <mergeCell ref="I68:J68"/>
    <mergeCell ref="K68:L68"/>
    <mergeCell ref="M68:N68"/>
    <mergeCell ref="B47:B48"/>
    <mergeCell ref="C47:C48"/>
    <mergeCell ref="D47:R47"/>
    <mergeCell ref="D48:R48"/>
    <mergeCell ref="F67:G67"/>
    <mergeCell ref="I67:J67"/>
    <mergeCell ref="K67:L67"/>
    <mergeCell ref="M67:N67"/>
    <mergeCell ref="Q67:R67"/>
    <mergeCell ref="O39:P39"/>
    <mergeCell ref="H41:I41"/>
    <mergeCell ref="H42:I42"/>
    <mergeCell ref="H43:I43"/>
    <mergeCell ref="H44:I44"/>
    <mergeCell ref="D46:E46"/>
    <mergeCell ref="F46:G46"/>
    <mergeCell ref="I46:J46"/>
    <mergeCell ref="K46:L46"/>
    <mergeCell ref="M46:N46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AG35:AH35"/>
    <mergeCell ref="AK35:AL35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AC32:AD32"/>
    <mergeCell ref="B33:C33"/>
    <mergeCell ref="D33:E33"/>
    <mergeCell ref="F33:G33"/>
    <mergeCell ref="I33:J33"/>
    <mergeCell ref="K33:L33"/>
    <mergeCell ref="M33:N33"/>
    <mergeCell ref="Q33:R33"/>
    <mergeCell ref="D32:E32"/>
    <mergeCell ref="I32:J32"/>
    <mergeCell ref="K32:L32"/>
    <mergeCell ref="M32:N32"/>
    <mergeCell ref="Q32:R32"/>
    <mergeCell ref="AE30:AF30"/>
    <mergeCell ref="AG30:AH30"/>
    <mergeCell ref="AK30:AL30"/>
    <mergeCell ref="B31:C31"/>
    <mergeCell ref="I31:J31"/>
    <mergeCell ref="W31:X31"/>
    <mergeCell ref="AC31:AD31"/>
    <mergeCell ref="AC29:AD29"/>
    <mergeCell ref="AE29:AF29"/>
    <mergeCell ref="AG29:AH29"/>
    <mergeCell ref="AK29:AL29"/>
    <mergeCell ref="D30:E30"/>
    <mergeCell ref="I30:J30"/>
    <mergeCell ref="K30:L30"/>
    <mergeCell ref="M30:N30"/>
    <mergeCell ref="Q30:R30"/>
    <mergeCell ref="AC30:AD30"/>
    <mergeCell ref="B29:C29"/>
    <mergeCell ref="D29:E29"/>
    <mergeCell ref="F29:G29"/>
    <mergeCell ref="I29:J29"/>
    <mergeCell ref="K29:L29"/>
    <mergeCell ref="M29:N29"/>
    <mergeCell ref="Q29:R29"/>
    <mergeCell ref="W29:X29"/>
    <mergeCell ref="Z29:AA29"/>
    <mergeCell ref="AC8:AD8"/>
    <mergeCell ref="AE8:AF8"/>
    <mergeCell ref="AG8:AH8"/>
    <mergeCell ref="AK8:AL8"/>
    <mergeCell ref="AC28:AD28"/>
    <mergeCell ref="AE28:AF28"/>
    <mergeCell ref="AG28:AH28"/>
    <mergeCell ref="Y9:AL9"/>
    <mergeCell ref="D10:E10"/>
    <mergeCell ref="F10:G10"/>
    <mergeCell ref="I10:J10"/>
    <mergeCell ref="K10:L10"/>
    <mergeCell ref="M10:N10"/>
    <mergeCell ref="AK28:AL28"/>
    <mergeCell ref="F28:G28"/>
    <mergeCell ref="I28:J28"/>
    <mergeCell ref="K28:L28"/>
    <mergeCell ref="M28:N28"/>
    <mergeCell ref="Q28:R28"/>
    <mergeCell ref="Z28:AA28"/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88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 t="s">
        <v>32</v>
      </c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48</v>
      </c>
      <c r="I4" s="241"/>
      <c r="W4"/>
      <c r="Y4" s="18" t="s">
        <v>2</v>
      </c>
      <c r="Z4" s="5"/>
      <c r="AB4" s="240" t="s">
        <v>44</v>
      </c>
      <c r="AC4" s="241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119">
        <v>44671</v>
      </c>
      <c r="C11" s="119">
        <v>44687</v>
      </c>
      <c r="D11" s="153" t="s">
        <v>10</v>
      </c>
      <c r="E11" s="144">
        <v>5</v>
      </c>
      <c r="F11" s="129"/>
      <c r="G11" s="144">
        <v>2</v>
      </c>
      <c r="H11" s="128">
        <v>7.05</v>
      </c>
      <c r="I11" s="129"/>
      <c r="J11" s="161">
        <v>510</v>
      </c>
      <c r="K11" s="154" t="s">
        <v>10</v>
      </c>
      <c r="L11" s="144">
        <v>5</v>
      </c>
      <c r="M11" s="129"/>
      <c r="N11" s="144">
        <v>4.9000000000000004</v>
      </c>
      <c r="O11" s="128">
        <v>0.1</v>
      </c>
      <c r="P11" s="155" t="s">
        <v>50</v>
      </c>
      <c r="Q11" s="120"/>
      <c r="R11" s="145">
        <v>1.5</v>
      </c>
      <c r="S11" s="88">
        <v>63</v>
      </c>
      <c r="T11" s="88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119">
        <v>44707</v>
      </c>
      <c r="C12" s="119">
        <v>44736</v>
      </c>
      <c r="D12" s="153" t="s">
        <v>10</v>
      </c>
      <c r="E12" s="144">
        <v>5</v>
      </c>
      <c r="F12" s="129"/>
      <c r="G12" s="144">
        <v>2</v>
      </c>
      <c r="H12" s="128">
        <v>6.92</v>
      </c>
      <c r="I12" s="129"/>
      <c r="J12" s="144">
        <v>26</v>
      </c>
      <c r="K12" s="156" t="s">
        <v>10</v>
      </c>
      <c r="L12" s="144">
        <v>5</v>
      </c>
      <c r="M12" s="129"/>
      <c r="N12" s="144">
        <v>5.9</v>
      </c>
      <c r="O12" s="128">
        <v>2.6</v>
      </c>
      <c r="P12" s="155" t="s">
        <v>50</v>
      </c>
      <c r="Q12" s="156" t="s">
        <v>10</v>
      </c>
      <c r="R12" s="145">
        <v>0.5</v>
      </c>
      <c r="S12" s="88">
        <v>67</v>
      </c>
      <c r="T12" s="88">
        <v>71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119">
        <v>44733</v>
      </c>
      <c r="C13" s="119">
        <v>44750</v>
      </c>
      <c r="D13" s="153" t="s">
        <v>10</v>
      </c>
      <c r="E13" s="157">
        <v>5</v>
      </c>
      <c r="F13" s="158"/>
      <c r="G13" s="157">
        <v>1</v>
      </c>
      <c r="H13" s="155">
        <v>7.1</v>
      </c>
      <c r="I13" s="164" t="s">
        <v>26</v>
      </c>
      <c r="J13" s="163">
        <v>4</v>
      </c>
      <c r="K13" s="156" t="s">
        <v>10</v>
      </c>
      <c r="L13" s="157">
        <v>5</v>
      </c>
      <c r="M13" s="158"/>
      <c r="N13" s="157">
        <v>6.9</v>
      </c>
      <c r="O13" s="155">
        <v>0.3</v>
      </c>
      <c r="P13" s="155" t="s">
        <v>50</v>
      </c>
      <c r="Q13" s="156" t="s">
        <v>10</v>
      </c>
      <c r="R13" s="160">
        <v>0.5</v>
      </c>
      <c r="S13" s="171">
        <v>72</v>
      </c>
      <c r="T13" s="171">
        <v>77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119">
        <v>44755</v>
      </c>
      <c r="C14" s="119">
        <v>44771</v>
      </c>
      <c r="D14" s="153" t="s">
        <v>10</v>
      </c>
      <c r="E14" s="144">
        <v>5</v>
      </c>
      <c r="F14" s="129"/>
      <c r="G14" s="144">
        <v>1</v>
      </c>
      <c r="H14" s="128">
        <v>7.14</v>
      </c>
      <c r="I14" s="154" t="s">
        <v>26</v>
      </c>
      <c r="J14" s="165">
        <v>1</v>
      </c>
      <c r="K14" s="156" t="s">
        <v>10</v>
      </c>
      <c r="L14" s="144">
        <v>5</v>
      </c>
      <c r="M14" s="129"/>
      <c r="N14" s="144">
        <v>4.3</v>
      </c>
      <c r="O14" s="128">
        <v>0.21</v>
      </c>
      <c r="P14" s="155" t="s">
        <v>50</v>
      </c>
      <c r="Q14" s="156" t="s">
        <v>10</v>
      </c>
      <c r="R14" s="145">
        <v>0.5</v>
      </c>
      <c r="S14" s="88">
        <v>74</v>
      </c>
      <c r="T14" s="88">
        <v>78</v>
      </c>
      <c r="W14" s="31"/>
      <c r="X14" s="32"/>
      <c r="Y14" s="65"/>
      <c r="Z14" s="43"/>
      <c r="AA14" s="70"/>
      <c r="AB14" s="60"/>
      <c r="AC14" s="43"/>
      <c r="AD14" s="70"/>
      <c r="AE14" s="43"/>
      <c r="AF14" s="70"/>
      <c r="AG14" s="57"/>
      <c r="AH14" s="70"/>
      <c r="AI14" s="60"/>
      <c r="AJ14" s="60"/>
      <c r="AK14" s="43"/>
      <c r="AL14" s="89"/>
    </row>
    <row r="15" spans="1:38" x14ac:dyDescent="0.2">
      <c r="B15" s="119">
        <v>44790</v>
      </c>
      <c r="C15" s="119">
        <v>44802</v>
      </c>
      <c r="D15" s="153" t="s">
        <v>10</v>
      </c>
      <c r="E15" s="144">
        <v>5</v>
      </c>
      <c r="F15" s="129"/>
      <c r="G15" s="144">
        <v>1</v>
      </c>
      <c r="H15" s="128">
        <v>7.18</v>
      </c>
      <c r="I15" s="154" t="s">
        <v>26</v>
      </c>
      <c r="J15" s="161">
        <v>2</v>
      </c>
      <c r="K15" s="156" t="s">
        <v>10</v>
      </c>
      <c r="L15" s="144">
        <v>5</v>
      </c>
      <c r="M15" s="129"/>
      <c r="N15" s="144">
        <v>4.3</v>
      </c>
      <c r="O15" s="128">
        <v>0.26</v>
      </c>
      <c r="P15" s="155" t="s">
        <v>51</v>
      </c>
      <c r="Q15" s="156" t="s">
        <v>10</v>
      </c>
      <c r="R15" s="145">
        <v>0.5</v>
      </c>
      <c r="S15" s="88">
        <v>69</v>
      </c>
      <c r="T15" s="88">
        <v>74</v>
      </c>
      <c r="W15" s="29"/>
      <c r="X15" s="30"/>
      <c r="Y15" s="64"/>
      <c r="Z15" s="36"/>
      <c r="AA15" s="90"/>
      <c r="AB15" s="42"/>
      <c r="AC15" s="36"/>
      <c r="AD15" s="90"/>
      <c r="AE15" s="37"/>
      <c r="AF15" s="91"/>
      <c r="AG15" s="38"/>
      <c r="AH15" s="90"/>
      <c r="AI15" s="42"/>
      <c r="AJ15" s="42"/>
      <c r="AK15" s="36"/>
      <c r="AL15" s="93"/>
    </row>
    <row r="16" spans="1:38" x14ac:dyDescent="0.2">
      <c r="B16" s="119">
        <v>44811</v>
      </c>
      <c r="C16" s="119">
        <v>44824</v>
      </c>
      <c r="D16" s="153" t="s">
        <v>10</v>
      </c>
      <c r="E16" s="144">
        <v>5</v>
      </c>
      <c r="F16" s="154" t="s">
        <v>10</v>
      </c>
      <c r="G16" s="144">
        <v>1</v>
      </c>
      <c r="H16" s="128">
        <v>7.38</v>
      </c>
      <c r="I16" s="154" t="s">
        <v>26</v>
      </c>
      <c r="J16" s="161">
        <v>6</v>
      </c>
      <c r="K16" s="156" t="s">
        <v>10</v>
      </c>
      <c r="L16" s="144">
        <v>5</v>
      </c>
      <c r="M16" s="129"/>
      <c r="N16" s="144">
        <v>3.8</v>
      </c>
      <c r="O16" s="128">
        <v>0.41</v>
      </c>
      <c r="P16" s="155" t="s">
        <v>50</v>
      </c>
      <c r="Q16" s="156" t="s">
        <v>10</v>
      </c>
      <c r="R16" s="145">
        <v>0.5</v>
      </c>
      <c r="S16" s="88">
        <v>70</v>
      </c>
      <c r="T16" s="88">
        <v>73</v>
      </c>
      <c r="W16" s="29"/>
      <c r="X16" s="30"/>
      <c r="Y16" s="75"/>
      <c r="Z16" s="40"/>
      <c r="AA16" s="94"/>
      <c r="AB16" s="59"/>
      <c r="AC16" s="40"/>
      <c r="AD16" s="94"/>
      <c r="AE16" s="40"/>
      <c r="AF16" s="94"/>
      <c r="AG16" s="77"/>
      <c r="AH16" s="94"/>
      <c r="AI16" s="59"/>
      <c r="AJ16" s="59"/>
      <c r="AK16" s="41"/>
      <c r="AL16" s="95"/>
    </row>
    <row r="17" spans="2:38" x14ac:dyDescent="0.2">
      <c r="B17" s="119">
        <v>44853</v>
      </c>
      <c r="C17" s="119">
        <v>44867</v>
      </c>
      <c r="D17" s="153" t="s">
        <v>10</v>
      </c>
      <c r="E17" s="144">
        <v>5</v>
      </c>
      <c r="F17" s="129"/>
      <c r="G17" s="144">
        <v>3</v>
      </c>
      <c r="H17" s="128">
        <v>7.41</v>
      </c>
      <c r="I17" s="158" t="s">
        <v>52</v>
      </c>
      <c r="J17" s="170">
        <v>8</v>
      </c>
      <c r="K17" s="156" t="s">
        <v>10</v>
      </c>
      <c r="L17" s="144">
        <v>5</v>
      </c>
      <c r="M17" s="129"/>
      <c r="N17" s="144">
        <v>4</v>
      </c>
      <c r="O17" s="128">
        <v>0.23</v>
      </c>
      <c r="P17" s="155" t="s">
        <v>50</v>
      </c>
      <c r="Q17" s="156" t="s">
        <v>10</v>
      </c>
      <c r="R17" s="145">
        <v>0.5</v>
      </c>
      <c r="S17" s="88">
        <v>62</v>
      </c>
      <c r="T17" s="88">
        <v>67</v>
      </c>
      <c r="W17" s="27"/>
      <c r="X17" s="28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119">
        <v>44886</v>
      </c>
      <c r="C18" s="119">
        <v>44896</v>
      </c>
      <c r="D18" s="153" t="s">
        <v>10</v>
      </c>
      <c r="E18" s="144">
        <v>5</v>
      </c>
      <c r="F18" s="154"/>
      <c r="G18" s="157">
        <v>2</v>
      </c>
      <c r="H18" s="155">
        <v>7.62</v>
      </c>
      <c r="I18" s="154"/>
      <c r="J18" s="161">
        <v>42</v>
      </c>
      <c r="K18" s="156" t="s">
        <v>10</v>
      </c>
      <c r="L18" s="144">
        <v>5</v>
      </c>
      <c r="M18" s="154"/>
      <c r="N18" s="157">
        <v>5.2</v>
      </c>
      <c r="O18" s="155">
        <v>0.24</v>
      </c>
      <c r="P18" s="155">
        <v>0.06</v>
      </c>
      <c r="Q18" s="156" t="s">
        <v>10</v>
      </c>
      <c r="R18" s="145">
        <v>0.5</v>
      </c>
      <c r="S18" s="171">
        <v>57</v>
      </c>
      <c r="T18" s="171">
        <v>62</v>
      </c>
      <c r="W18" s="33"/>
      <c r="X18" s="34"/>
      <c r="Y18" s="65"/>
      <c r="Z18" s="43"/>
      <c r="AA18" s="70"/>
      <c r="AB18" s="60"/>
      <c r="AC18" s="43"/>
      <c r="AD18" s="70"/>
      <c r="AE18" s="43"/>
      <c r="AF18" s="70"/>
      <c r="AG18" s="57"/>
      <c r="AH18" s="70"/>
      <c r="AI18" s="60"/>
      <c r="AJ18" s="60"/>
      <c r="AK18" s="43"/>
      <c r="AL18" s="89"/>
    </row>
    <row r="19" spans="2:38" x14ac:dyDescent="0.2">
      <c r="B19" s="119">
        <v>44902</v>
      </c>
      <c r="C19" s="119">
        <v>44915</v>
      </c>
      <c r="D19" s="153" t="s">
        <v>10</v>
      </c>
      <c r="E19" s="144">
        <v>5</v>
      </c>
      <c r="F19" s="154"/>
      <c r="G19" s="157">
        <v>2</v>
      </c>
      <c r="H19" s="155">
        <v>7.35</v>
      </c>
      <c r="I19" s="154"/>
      <c r="J19" s="161">
        <v>59</v>
      </c>
      <c r="K19" s="156" t="s">
        <v>10</v>
      </c>
      <c r="L19" s="144">
        <v>5</v>
      </c>
      <c r="M19" s="154"/>
      <c r="N19" s="157">
        <v>4.4000000000000004</v>
      </c>
      <c r="O19" s="155">
        <v>0.16</v>
      </c>
      <c r="P19" s="155" t="s">
        <v>50</v>
      </c>
      <c r="Q19" s="156" t="s">
        <v>10</v>
      </c>
      <c r="R19" s="145">
        <v>0.5</v>
      </c>
      <c r="S19" s="171">
        <v>64</v>
      </c>
      <c r="T19" s="171">
        <v>69</v>
      </c>
      <c r="W19" s="33"/>
      <c r="X19" s="34"/>
      <c r="Y19" s="65"/>
      <c r="Z19" s="43"/>
      <c r="AA19" s="70"/>
      <c r="AB19" s="60"/>
      <c r="AC19" s="43"/>
      <c r="AD19" s="70"/>
      <c r="AE19" s="43"/>
      <c r="AF19" s="70"/>
      <c r="AG19" s="57"/>
      <c r="AH19" s="70"/>
      <c r="AI19" s="60"/>
      <c r="AJ19" s="60"/>
      <c r="AK19" s="43"/>
      <c r="AL19" s="89"/>
    </row>
    <row r="20" spans="2:38" x14ac:dyDescent="0.2">
      <c r="B20" s="119">
        <v>44943</v>
      </c>
      <c r="C20" s="119">
        <v>44944</v>
      </c>
      <c r="D20" s="153" t="s">
        <v>10</v>
      </c>
      <c r="E20" s="144">
        <v>5</v>
      </c>
      <c r="F20" s="129"/>
      <c r="G20" s="144">
        <v>5</v>
      </c>
      <c r="H20" s="128">
        <v>7.08</v>
      </c>
      <c r="I20" s="129"/>
      <c r="J20" s="161">
        <v>39</v>
      </c>
      <c r="K20" s="156" t="s">
        <v>10</v>
      </c>
      <c r="L20" s="144">
        <v>5</v>
      </c>
      <c r="M20" s="129"/>
      <c r="N20" s="144">
        <v>5.8</v>
      </c>
      <c r="O20" s="128">
        <v>0.2</v>
      </c>
      <c r="P20" s="155" t="s">
        <v>50</v>
      </c>
      <c r="Q20" s="156" t="s">
        <v>10</v>
      </c>
      <c r="R20" s="145">
        <v>0.5</v>
      </c>
      <c r="S20" s="88">
        <v>61</v>
      </c>
      <c r="T20" s="88">
        <v>66</v>
      </c>
      <c r="W20" s="31"/>
      <c r="X20" s="32"/>
      <c r="Y20" s="65"/>
      <c r="Z20" s="43"/>
      <c r="AA20" s="70"/>
      <c r="AB20" s="60"/>
      <c r="AC20" s="43"/>
      <c r="AD20" s="70"/>
      <c r="AE20" s="43"/>
      <c r="AF20" s="70"/>
      <c r="AG20" s="57"/>
      <c r="AH20" s="70"/>
      <c r="AI20" s="60"/>
      <c r="AJ20" s="60"/>
      <c r="AK20" s="43"/>
      <c r="AL20" s="89"/>
    </row>
    <row r="21" spans="2:38" x14ac:dyDescent="0.2">
      <c r="B21" s="119">
        <v>44972</v>
      </c>
      <c r="C21" s="119">
        <v>44991</v>
      </c>
      <c r="D21" s="153" t="s">
        <v>10</v>
      </c>
      <c r="E21" s="144">
        <v>5</v>
      </c>
      <c r="F21" s="129"/>
      <c r="G21" s="144">
        <v>4</v>
      </c>
      <c r="H21" s="128">
        <v>7.12</v>
      </c>
      <c r="I21" s="158" t="s">
        <v>52</v>
      </c>
      <c r="J21" s="144">
        <v>3</v>
      </c>
      <c r="K21" s="156" t="s">
        <v>10</v>
      </c>
      <c r="L21" s="144">
        <v>5</v>
      </c>
      <c r="M21" s="129"/>
      <c r="N21" s="144">
        <v>4.5</v>
      </c>
      <c r="O21" s="128">
        <v>0.55000000000000004</v>
      </c>
      <c r="P21" s="155">
        <v>0.31</v>
      </c>
      <c r="Q21" s="156" t="s">
        <v>10</v>
      </c>
      <c r="R21" s="145">
        <v>0.5</v>
      </c>
      <c r="S21" s="88">
        <v>61</v>
      </c>
      <c r="T21" s="88">
        <v>66</v>
      </c>
      <c r="W21" s="33"/>
      <c r="X21" s="34"/>
      <c r="Y21" s="96"/>
      <c r="Z21" s="46"/>
      <c r="AA21" s="97"/>
      <c r="AB21" s="61"/>
      <c r="AC21" s="46"/>
      <c r="AD21" s="97"/>
      <c r="AE21" s="46"/>
      <c r="AF21" s="97"/>
      <c r="AG21" s="98"/>
      <c r="AH21" s="97"/>
      <c r="AI21" s="61"/>
      <c r="AJ21" s="61"/>
      <c r="AK21" s="46"/>
      <c r="AL21" s="99"/>
    </row>
    <row r="22" spans="2:38" x14ac:dyDescent="0.2">
      <c r="B22" s="119">
        <v>45007</v>
      </c>
      <c r="C22" s="119">
        <v>45020</v>
      </c>
      <c r="D22" s="153" t="s">
        <v>10</v>
      </c>
      <c r="E22" s="144">
        <v>5</v>
      </c>
      <c r="F22" s="123"/>
      <c r="G22" s="144">
        <v>6</v>
      </c>
      <c r="H22" s="128">
        <v>7.1</v>
      </c>
      <c r="I22" s="123"/>
      <c r="J22" s="144">
        <v>78</v>
      </c>
      <c r="K22" s="156" t="s">
        <v>10</v>
      </c>
      <c r="L22" s="144">
        <v>5</v>
      </c>
      <c r="M22" s="123"/>
      <c r="N22" s="144">
        <v>3.4</v>
      </c>
      <c r="O22" s="128">
        <v>0.32</v>
      </c>
      <c r="P22" s="128">
        <v>0.22</v>
      </c>
      <c r="Q22" s="156" t="s">
        <v>10</v>
      </c>
      <c r="R22" s="145">
        <v>0.5</v>
      </c>
      <c r="S22" s="88">
        <v>58</v>
      </c>
      <c r="T22" s="88">
        <v>63</v>
      </c>
      <c r="W22" s="33"/>
      <c r="X22" s="34"/>
      <c r="Y22" s="96"/>
      <c r="Z22" s="46"/>
      <c r="AA22" s="97"/>
      <c r="AB22" s="61"/>
      <c r="AC22" s="46"/>
      <c r="AD22" s="97"/>
      <c r="AE22" s="46"/>
      <c r="AF22" s="97"/>
      <c r="AG22" s="98"/>
      <c r="AH22" s="97"/>
      <c r="AI22" s="61"/>
      <c r="AJ22" s="61"/>
      <c r="AK22" s="46"/>
      <c r="AL22" s="99"/>
    </row>
    <row r="23" spans="2:38" x14ac:dyDescent="0.2">
      <c r="B23" s="119">
        <v>45028</v>
      </c>
      <c r="C23" s="119">
        <v>45042</v>
      </c>
      <c r="D23" s="153" t="s">
        <v>10</v>
      </c>
      <c r="E23" s="144">
        <v>5</v>
      </c>
      <c r="F23" s="129"/>
      <c r="G23" s="144">
        <v>5</v>
      </c>
      <c r="H23" s="128">
        <v>7.29</v>
      </c>
      <c r="I23" s="129"/>
      <c r="J23" s="162">
        <v>25</v>
      </c>
      <c r="K23" s="156" t="s">
        <v>10</v>
      </c>
      <c r="L23" s="144">
        <v>5</v>
      </c>
      <c r="M23" s="129"/>
      <c r="N23" s="144">
        <v>3.2</v>
      </c>
      <c r="O23" s="128">
        <v>1.1000000000000001</v>
      </c>
      <c r="P23" s="155" t="s">
        <v>50</v>
      </c>
      <c r="Q23" s="156" t="s">
        <v>10</v>
      </c>
      <c r="R23" s="145">
        <v>0.5</v>
      </c>
      <c r="S23" s="88">
        <v>64</v>
      </c>
      <c r="T23" s="88">
        <v>69</v>
      </c>
      <c r="W23" s="31"/>
      <c r="X23" s="31"/>
      <c r="Y23" s="100"/>
      <c r="Z23" s="48"/>
      <c r="AA23" s="101"/>
      <c r="AB23" s="66"/>
      <c r="AC23" s="44"/>
      <c r="AD23" s="101"/>
      <c r="AE23" s="44"/>
      <c r="AF23" s="101"/>
      <c r="AG23" s="48"/>
      <c r="AH23" s="101"/>
      <c r="AI23" s="66"/>
      <c r="AJ23" s="66"/>
      <c r="AK23" s="44"/>
      <c r="AL23" s="89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31"/>
      <c r="X24" s="31"/>
      <c r="Y24" s="105"/>
      <c r="Z24" s="48"/>
      <c r="AA24" s="101"/>
      <c r="AB24" s="66"/>
      <c r="AC24" s="48"/>
      <c r="AD24" s="101"/>
      <c r="AE24" s="44"/>
      <c r="AF24" s="101"/>
      <c r="AG24" s="48"/>
      <c r="AH24" s="101"/>
      <c r="AI24" s="66"/>
      <c r="AJ24" s="66"/>
      <c r="AK24" s="44"/>
      <c r="AL24" s="89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31"/>
      <c r="X25" s="31"/>
      <c r="Y25" s="105"/>
      <c r="Z25" s="48"/>
      <c r="AA25" s="101"/>
      <c r="AB25" s="66"/>
      <c r="AC25" s="44"/>
      <c r="AD25" s="101"/>
      <c r="AE25" s="44"/>
      <c r="AF25" s="101"/>
      <c r="AG25" s="48"/>
      <c r="AH25" s="101"/>
      <c r="AI25" s="66"/>
      <c r="AJ25" s="66"/>
      <c r="AK25" s="44"/>
      <c r="AL25" s="89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29"/>
      <c r="X26" s="30"/>
      <c r="Y26" s="75"/>
      <c r="Z26" s="40"/>
      <c r="AA26" s="94"/>
      <c r="AB26" s="59"/>
      <c r="AC26" s="40"/>
      <c r="AD26" s="94"/>
      <c r="AE26" s="40"/>
      <c r="AF26" s="94"/>
      <c r="AG26" s="77"/>
      <c r="AH26" s="94"/>
      <c r="AI26" s="59"/>
      <c r="AJ26" s="59"/>
      <c r="AK26" s="41"/>
      <c r="AL26" s="95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31"/>
      <c r="X27" s="32"/>
      <c r="Y27" s="65"/>
      <c r="Z27" s="43"/>
      <c r="AA27" s="70"/>
      <c r="AB27" s="60"/>
      <c r="AC27" s="43"/>
      <c r="AD27" s="70"/>
      <c r="AE27" s="43"/>
      <c r="AF27" s="70"/>
      <c r="AG27" s="57"/>
      <c r="AH27" s="70"/>
      <c r="AI27" s="60"/>
      <c r="AJ27" s="60"/>
      <c r="AK27" s="43"/>
      <c r="AL27" s="89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52"/>
      <c r="X28" s="52"/>
      <c r="Y28" s="53"/>
      <c r="Z28" s="55"/>
      <c r="AA28" s="106"/>
      <c r="AB28" s="56"/>
      <c r="AC28" s="55"/>
      <c r="AD28" s="106"/>
      <c r="AE28" s="54"/>
      <c r="AF28" s="106"/>
      <c r="AG28" s="55"/>
      <c r="AH28" s="106"/>
      <c r="AI28" s="56"/>
      <c r="AJ28" s="56"/>
      <c r="AK28" s="54"/>
      <c r="AL28" s="107"/>
    </row>
    <row r="29" spans="2:38" x14ac:dyDescent="0.2"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9"/>
      <c r="G31" s="239"/>
      <c r="H31" s="108"/>
      <c r="I31" s="239"/>
      <c r="J31" s="239"/>
      <c r="K31" s="239"/>
      <c r="L31" s="239"/>
      <c r="M31" s="239"/>
      <c r="N31" s="239"/>
      <c r="O31" s="108"/>
      <c r="P31" s="108"/>
      <c r="Q31" s="239"/>
      <c r="R31" s="239"/>
      <c r="S31" s="108"/>
      <c r="T31" s="108"/>
      <c r="W31" s="108"/>
      <c r="X31" s="108"/>
      <c r="Y31" s="108"/>
      <c r="Z31" s="239"/>
      <c r="AA31" s="239"/>
      <c r="AB31" s="108"/>
      <c r="AC31" s="239"/>
      <c r="AD31" s="239"/>
      <c r="AE31" s="239"/>
      <c r="AF31" s="239"/>
      <c r="AG31" s="239"/>
      <c r="AH31" s="239"/>
      <c r="AI31" s="108"/>
      <c r="AJ31" s="108"/>
      <c r="AK31" s="239"/>
      <c r="AL31" s="239"/>
    </row>
    <row r="32" spans="2:38" x14ac:dyDescent="0.2">
      <c r="B32" s="225" t="s">
        <v>11</v>
      </c>
      <c r="C32" s="226"/>
      <c r="D32" s="255">
        <f>COUNT(E9:E28)</f>
        <v>13</v>
      </c>
      <c r="E32" s="210"/>
      <c r="F32" s="209">
        <f>COUNT(G9:G28)</f>
        <v>13</v>
      </c>
      <c r="G32" s="210"/>
      <c r="H32" s="16">
        <v>13</v>
      </c>
      <c r="I32" s="209">
        <f>COUNT(J9:J28)</f>
        <v>13</v>
      </c>
      <c r="J32" s="210"/>
      <c r="K32" s="209">
        <f>COUNT(L9:L28)</f>
        <v>13</v>
      </c>
      <c r="L32" s="210"/>
      <c r="M32" s="209">
        <f>COUNT(N9:N28)</f>
        <v>13</v>
      </c>
      <c r="N32" s="210"/>
      <c r="O32" s="16">
        <v>13</v>
      </c>
      <c r="P32" s="16">
        <v>12</v>
      </c>
      <c r="Q32" s="209">
        <v>13</v>
      </c>
      <c r="R32" s="256"/>
      <c r="S32" s="2">
        <v>13</v>
      </c>
      <c r="T32" s="2">
        <v>13</v>
      </c>
      <c r="W32" s="225" t="s">
        <v>11</v>
      </c>
      <c r="X32" s="226"/>
      <c r="Y32" s="16">
        <f>COUNT(Y11:Y28)</f>
        <v>0</v>
      </c>
      <c r="Z32" s="209">
        <f>COUNT(AA11:AA28)</f>
        <v>0</v>
      </c>
      <c r="AA32" s="210">
        <f>COUNT(AA11:AA28)</f>
        <v>0</v>
      </c>
      <c r="AB32" s="16">
        <f>COUNT(AB11:AB28)</f>
        <v>0</v>
      </c>
      <c r="AC32" s="209">
        <f>COUNT(AD11:AD28)</f>
        <v>0</v>
      </c>
      <c r="AD32" s="210"/>
      <c r="AE32" s="209">
        <f>COUNT(AF11:AF28)</f>
        <v>0</v>
      </c>
      <c r="AF32" s="210"/>
      <c r="AG32" s="209">
        <f>COUNT(AH11:AH28)</f>
        <v>0</v>
      </c>
      <c r="AH32" s="210"/>
      <c r="AI32" s="16">
        <f>COUNT(AI11:AI28)</f>
        <v>0</v>
      </c>
      <c r="AJ32" s="16">
        <f>COUNT(AJ11:AJ25)</f>
        <v>0</v>
      </c>
      <c r="AK32" s="209">
        <f>COUNT(AL11:AL28)</f>
        <v>0</v>
      </c>
      <c r="AL32" s="210"/>
    </row>
    <row r="33" spans="2:42" x14ac:dyDescent="0.2">
      <c r="B33" s="25"/>
      <c r="C33" s="26"/>
      <c r="D33" s="254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8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8"/>
    </row>
    <row r="34" spans="2:42" x14ac:dyDescent="0.2">
      <c r="B34" s="218" t="s">
        <v>12</v>
      </c>
      <c r="C34" s="219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6.92</v>
      </c>
      <c r="I34" s="220">
        <f>MIN(J11:J28)</f>
        <v>1</v>
      </c>
      <c r="J34" s="242"/>
      <c r="K34" s="108" t="s">
        <v>10</v>
      </c>
      <c r="L34" s="12">
        <f>MIN(L11:L28)</f>
        <v>5</v>
      </c>
      <c r="M34" s="12" t="s">
        <v>10</v>
      </c>
      <c r="N34" s="13">
        <f>MIN(N11:N28)</f>
        <v>3.2</v>
      </c>
      <c r="O34" s="13">
        <f>MIN(O11:O28)</f>
        <v>0.1</v>
      </c>
      <c r="P34" s="13">
        <f>MIN(P11:P28)</f>
        <v>0.06</v>
      </c>
      <c r="Q34" s="108" t="s">
        <v>10</v>
      </c>
      <c r="R34" s="17">
        <f>MIN(R11:R28)</f>
        <v>0.5</v>
      </c>
      <c r="S34" s="83">
        <f>MIN(S8:S26)</f>
        <v>57</v>
      </c>
      <c r="T34" s="83">
        <f>MIN(T8:T26)</f>
        <v>62</v>
      </c>
      <c r="W34" s="218" t="s">
        <v>12</v>
      </c>
      <c r="X34" s="219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20">
        <f>MIN(AD11:AD28)</f>
        <v>0</v>
      </c>
      <c r="AD34" s="242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4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8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8"/>
    </row>
    <row r="36" spans="2:42" x14ac:dyDescent="0.2">
      <c r="B36" s="218" t="s">
        <v>13</v>
      </c>
      <c r="C36" s="219"/>
      <c r="D36" s="257">
        <f>SUM(E11:E28)/D32</f>
        <v>5</v>
      </c>
      <c r="E36" s="223">
        <f>SUM(E11:E31)/9</f>
        <v>7.2222222222222223</v>
      </c>
      <c r="F36" s="222">
        <f>SUM(G11:G28)/F32</f>
        <v>2.6923076923076925</v>
      </c>
      <c r="G36" s="223"/>
      <c r="H36" s="110">
        <f>SUM(H11:H28)/H32</f>
        <v>7.2107692307692313</v>
      </c>
      <c r="I36" s="222">
        <f>SUM(J11:J28)/I32</f>
        <v>61.769230769230766</v>
      </c>
      <c r="J36" s="223"/>
      <c r="K36" s="222">
        <f>SUM(L11:L28)/K32</f>
        <v>5</v>
      </c>
      <c r="L36" s="223">
        <f>SUM(L11:L31)/9</f>
        <v>7.2222222222222223</v>
      </c>
      <c r="M36" s="222">
        <f>SUM(N11:N28)/M32</f>
        <v>4.6615384615384619</v>
      </c>
      <c r="N36" s="223"/>
      <c r="O36" s="110">
        <f>SUM(O11:O28)/O32</f>
        <v>0.51384615384615395</v>
      </c>
      <c r="P36" s="168">
        <f>SUM(P11:P28)/P32</f>
        <v>4.9166666666666664E-2</v>
      </c>
      <c r="Q36" s="222">
        <f>SUM(R11:R28)/Q32</f>
        <v>0.57692307692307687</v>
      </c>
      <c r="R36" s="224"/>
      <c r="S36" s="141">
        <f>SUM(S8:S26)/S32</f>
        <v>64.769230769230774</v>
      </c>
      <c r="T36" s="141">
        <f>SUM(T8:T26)/T32</f>
        <v>69.461538461538467</v>
      </c>
      <c r="W36" s="218" t="s">
        <v>13</v>
      </c>
      <c r="X36" s="219"/>
      <c r="Y36" s="109" t="e">
        <f>SUM(Y11:Y28)/Y32</f>
        <v>#DIV/0!</v>
      </c>
      <c r="Z36" s="222" t="e">
        <f>SUM(AA11:AA28)/Z32</f>
        <v>#DIV/0!</v>
      </c>
      <c r="AA36" s="223"/>
      <c r="AB36" s="110" t="e">
        <f>SUM(AB11:AB28)/AB32</f>
        <v>#DIV/0!</v>
      </c>
      <c r="AC36" s="222" t="e">
        <f>SUM(AD11:AD28)/AC32</f>
        <v>#DIV/0!</v>
      </c>
      <c r="AD36" s="223"/>
      <c r="AE36" s="222" t="e">
        <f>SUM(AF11:AF28)/AE32</f>
        <v>#DIV/0!</v>
      </c>
      <c r="AF36" s="223">
        <f>SUM(AF11:AF31)/9</f>
        <v>0</v>
      </c>
      <c r="AG36" s="222" t="e">
        <f>SUM(AH11:AH28)/AG32</f>
        <v>#DIV/0!</v>
      </c>
      <c r="AH36" s="223"/>
      <c r="AI36" s="110" t="e">
        <f>SUM(AI11:AI28)/AI32</f>
        <v>#DIV/0!</v>
      </c>
      <c r="AJ36" s="110" t="e">
        <f>SUM(AJ11:AJ25)/AJ32</f>
        <v>#DIV/0!</v>
      </c>
      <c r="AK36" s="222" t="e">
        <f>SUM(AL11:AL28)/AK32</f>
        <v>#DIV/0!</v>
      </c>
      <c r="AL36" s="224"/>
    </row>
    <row r="37" spans="2:42" x14ac:dyDescent="0.2">
      <c r="B37" s="25"/>
      <c r="C37" s="26"/>
      <c r="D37" s="254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8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8"/>
    </row>
    <row r="38" spans="2:42" ht="13.5" thickBot="1" x14ac:dyDescent="0.25">
      <c r="B38" s="215" t="s">
        <v>14</v>
      </c>
      <c r="C38" s="216"/>
      <c r="D38" s="258">
        <f>MAX(E11:E28)</f>
        <v>5</v>
      </c>
      <c r="E38" s="207"/>
      <c r="F38" s="206">
        <f>MAX(G11:G28)</f>
        <v>6</v>
      </c>
      <c r="G38" s="207"/>
      <c r="H38" s="15">
        <f>MAX(H11:H28)</f>
        <v>7.62</v>
      </c>
      <c r="I38" s="206">
        <f>MAX(J11:J28)</f>
        <v>510</v>
      </c>
      <c r="J38" s="207"/>
      <c r="K38" s="206">
        <f>MAX(L11:L28)</f>
        <v>5</v>
      </c>
      <c r="L38" s="207"/>
      <c r="M38" s="206">
        <f>MAX(N11:N28)</f>
        <v>6.9</v>
      </c>
      <c r="N38" s="207"/>
      <c r="O38" s="15">
        <f>MAX(O11:O28)</f>
        <v>2.6</v>
      </c>
      <c r="P38" s="15">
        <f>MAX(P11:P28)</f>
        <v>0.31</v>
      </c>
      <c r="Q38" s="206">
        <f>MAX(R11:R28)</f>
        <v>1.5</v>
      </c>
      <c r="R38" s="217"/>
      <c r="S38" s="83">
        <f>MAX(S8:S26)</f>
        <v>74</v>
      </c>
      <c r="T38" s="83">
        <f>MAX(T8:T26)</f>
        <v>78</v>
      </c>
      <c r="W38" s="215" t="s">
        <v>14</v>
      </c>
      <c r="X38" s="216"/>
      <c r="Y38" s="14">
        <f>MAX(Y11:Y28)</f>
        <v>0</v>
      </c>
      <c r="Z38" s="206">
        <f>MAX(AA11:AA28)</f>
        <v>0</v>
      </c>
      <c r="AA38" s="207"/>
      <c r="AB38" s="15">
        <f>MAX(AB11:AB28)</f>
        <v>0</v>
      </c>
      <c r="AC38" s="206">
        <f>MAX(AD11:AD28)</f>
        <v>0</v>
      </c>
      <c r="AD38" s="207"/>
      <c r="AE38" s="206">
        <f>MAX(AF11:AF28)</f>
        <v>0</v>
      </c>
      <c r="AF38" s="207"/>
      <c r="AG38" s="206">
        <f>MAX(AH11:AH28)</f>
        <v>0</v>
      </c>
      <c r="AH38" s="207"/>
      <c r="AI38" s="15">
        <f>MAX(AI11:AI28)</f>
        <v>0</v>
      </c>
      <c r="AJ38" s="15">
        <f>MAX(AJ11:AJ25)</f>
        <v>0</v>
      </c>
      <c r="AK38" s="206">
        <f>MAX(AL11:AL28)</f>
        <v>0</v>
      </c>
      <c r="AL38" s="217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46" t="s">
        <v>18</v>
      </c>
      <c r="P42" s="246"/>
      <c r="Q42" s="19"/>
      <c r="R42" s="23"/>
      <c r="S42" s="23"/>
      <c r="T42" s="23"/>
      <c r="Z42" s="18" t="s">
        <v>17</v>
      </c>
      <c r="AA42" s="18"/>
      <c r="AB42" s="5"/>
      <c r="AK42" s="246" t="s">
        <v>18</v>
      </c>
      <c r="AL42" s="246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40">
        <v>2</v>
      </c>
      <c r="I44" s="241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40" t="s">
        <v>48</v>
      </c>
      <c r="I45" s="241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40" t="s">
        <v>20</v>
      </c>
      <c r="I46" s="241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1"/>
      <c r="I47" s="212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8" t="s">
        <v>23</v>
      </c>
      <c r="E49" s="214"/>
      <c r="F49" s="213" t="s">
        <v>3</v>
      </c>
      <c r="G49" s="214"/>
      <c r="H49" s="4" t="s">
        <v>4</v>
      </c>
      <c r="I49" s="213" t="s">
        <v>5</v>
      </c>
      <c r="J49" s="214"/>
      <c r="K49" s="213" t="s">
        <v>6</v>
      </c>
      <c r="L49" s="214"/>
      <c r="M49" s="213" t="s">
        <v>7</v>
      </c>
      <c r="N49" s="214"/>
      <c r="O49" s="3" t="s">
        <v>8</v>
      </c>
      <c r="P49" s="3" t="s">
        <v>27</v>
      </c>
      <c r="Q49" s="213" t="s">
        <v>9</v>
      </c>
      <c r="R49" s="227"/>
      <c r="S49" s="80" t="s">
        <v>37</v>
      </c>
      <c r="T49" s="80" t="s">
        <v>38</v>
      </c>
      <c r="X49" s="24" t="s">
        <v>22</v>
      </c>
      <c r="Y49" s="67" t="s">
        <v>35</v>
      </c>
      <c r="Z49" s="238" t="s">
        <v>23</v>
      </c>
      <c r="AA49" s="214"/>
      <c r="AB49" s="213" t="s">
        <v>3</v>
      </c>
      <c r="AC49" s="214"/>
      <c r="AD49" s="4" t="s">
        <v>4</v>
      </c>
      <c r="AE49" s="213" t="s">
        <v>8</v>
      </c>
      <c r="AF49" s="227"/>
    </row>
    <row r="50" spans="2:39" s="1" customFormat="1" ht="15.75" customHeight="1" x14ac:dyDescent="0.2">
      <c r="B50" s="228"/>
      <c r="C50" s="228"/>
      <c r="D50" s="230" t="s">
        <v>24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3"/>
      <c r="S50" s="2"/>
      <c r="T50" s="2"/>
      <c r="X50" s="228"/>
      <c r="Y50" s="228"/>
      <c r="Z50" s="230"/>
      <c r="AA50" s="231"/>
      <c r="AB50" s="231"/>
      <c r="AC50" s="231"/>
      <c r="AD50" s="231"/>
      <c r="AE50" s="231"/>
      <c r="AF50" s="243"/>
      <c r="AG50"/>
      <c r="AH50"/>
      <c r="AI50"/>
      <c r="AJ50" s="2"/>
      <c r="AK50" s="2"/>
    </row>
    <row r="51" spans="2:39" s="1" customFormat="1" ht="13.5" thickBot="1" x14ac:dyDescent="0.25">
      <c r="B51" s="229"/>
      <c r="C51" s="229"/>
      <c r="D51" s="234" t="s">
        <v>25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44"/>
      <c r="S51" s="2"/>
      <c r="T51" s="2"/>
      <c r="X51" s="229"/>
      <c r="Y51" s="229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44671</v>
      </c>
      <c r="C52" s="119">
        <v>44687</v>
      </c>
      <c r="D52" s="153"/>
      <c r="E52" s="144">
        <v>6</v>
      </c>
      <c r="F52" s="129"/>
      <c r="G52" s="144">
        <v>10</v>
      </c>
      <c r="H52" s="128">
        <v>7.64</v>
      </c>
      <c r="I52" s="129"/>
      <c r="J52" s="144">
        <v>700</v>
      </c>
      <c r="K52" s="154" t="s">
        <v>10</v>
      </c>
      <c r="L52" s="144">
        <v>5</v>
      </c>
      <c r="M52" s="129"/>
      <c r="N52" s="144">
        <v>3.4</v>
      </c>
      <c r="O52" s="128">
        <v>0.5</v>
      </c>
      <c r="P52" s="155" t="s">
        <v>45</v>
      </c>
      <c r="Q52" s="156" t="s">
        <v>10</v>
      </c>
      <c r="R52" s="145">
        <v>0.5</v>
      </c>
      <c r="S52" s="88">
        <v>62</v>
      </c>
      <c r="T52" s="88">
        <v>66</v>
      </c>
      <c r="U52" s="108"/>
      <c r="X52" s="29">
        <v>44306</v>
      </c>
      <c r="Y52" s="76">
        <v>44320</v>
      </c>
      <c r="Z52" s="73"/>
      <c r="AA52" s="85">
        <v>231</v>
      </c>
      <c r="AB52" s="148"/>
      <c r="AC52" s="149">
        <v>423</v>
      </c>
      <c r="AD52" s="150">
        <v>7.64</v>
      </c>
      <c r="AE52" s="118"/>
      <c r="AF52" s="87">
        <v>4.5999999999999996</v>
      </c>
      <c r="AG52"/>
      <c r="AH52"/>
      <c r="AI52"/>
      <c r="AJ52"/>
      <c r="AK52"/>
      <c r="AL52"/>
      <c r="AM52"/>
    </row>
    <row r="53" spans="2:39" x14ac:dyDescent="0.2">
      <c r="B53" s="119">
        <v>44707</v>
      </c>
      <c r="C53" s="119">
        <v>44736</v>
      </c>
      <c r="D53" s="153" t="s">
        <v>10</v>
      </c>
      <c r="E53" s="144">
        <v>5</v>
      </c>
      <c r="F53" s="129"/>
      <c r="G53" s="144">
        <v>3</v>
      </c>
      <c r="H53" s="128">
        <v>6.85</v>
      </c>
      <c r="I53" s="158" t="s">
        <v>47</v>
      </c>
      <c r="J53" s="157">
        <v>1</v>
      </c>
      <c r="K53" s="154" t="s">
        <v>10</v>
      </c>
      <c r="L53" s="144">
        <v>5</v>
      </c>
      <c r="M53" s="129"/>
      <c r="N53" s="144">
        <v>7.2</v>
      </c>
      <c r="O53" s="128">
        <v>3.5</v>
      </c>
      <c r="P53" s="128">
        <v>0.21</v>
      </c>
      <c r="Q53" s="156" t="s">
        <v>10</v>
      </c>
      <c r="R53" s="145">
        <v>0.5</v>
      </c>
      <c r="S53" s="88">
        <v>69</v>
      </c>
      <c r="T53" s="88">
        <v>73</v>
      </c>
      <c r="U53" s="108"/>
      <c r="X53" s="31"/>
      <c r="Y53" s="31"/>
      <c r="Z53" s="73"/>
      <c r="AA53" s="90"/>
      <c r="AB53" s="36"/>
      <c r="AC53" s="90"/>
      <c r="AD53" s="42"/>
      <c r="AE53" s="37"/>
      <c r="AF53" s="92"/>
      <c r="AG53"/>
      <c r="AH53"/>
      <c r="AI53"/>
      <c r="AJ53"/>
      <c r="AK53"/>
      <c r="AL53"/>
      <c r="AM53"/>
    </row>
    <row r="54" spans="2:39" x14ac:dyDescent="0.2">
      <c r="B54" s="119">
        <v>44733</v>
      </c>
      <c r="C54" s="119">
        <v>44750</v>
      </c>
      <c r="D54" s="153" t="s">
        <v>10</v>
      </c>
      <c r="E54" s="157">
        <v>5</v>
      </c>
      <c r="F54" s="154"/>
      <c r="G54" s="157">
        <v>4</v>
      </c>
      <c r="H54" s="155">
        <v>7.33</v>
      </c>
      <c r="I54" s="154" t="s">
        <v>26</v>
      </c>
      <c r="J54" s="157">
        <v>1</v>
      </c>
      <c r="K54" s="154" t="s">
        <v>10</v>
      </c>
      <c r="L54" s="157">
        <v>5</v>
      </c>
      <c r="M54" s="154"/>
      <c r="N54" s="157">
        <v>9.1</v>
      </c>
      <c r="O54" s="155">
        <v>0.36</v>
      </c>
      <c r="P54" s="155" t="s">
        <v>45</v>
      </c>
      <c r="Q54" s="156"/>
      <c r="R54" s="160">
        <v>2.4</v>
      </c>
      <c r="S54" s="171">
        <v>76</v>
      </c>
      <c r="T54" s="171">
        <v>80</v>
      </c>
      <c r="U54" s="108"/>
      <c r="X54" s="33"/>
      <c r="Y54" s="33"/>
      <c r="Z54" s="73"/>
      <c r="AA54" s="97"/>
      <c r="AB54" s="36"/>
      <c r="AC54" s="90"/>
      <c r="AD54" s="42"/>
      <c r="AE54" s="37"/>
      <c r="AF54" s="92"/>
      <c r="AG54"/>
      <c r="AH54"/>
      <c r="AI54"/>
      <c r="AJ54"/>
      <c r="AK54"/>
      <c r="AL54"/>
      <c r="AM54"/>
    </row>
    <row r="55" spans="2:39" x14ac:dyDescent="0.2">
      <c r="B55" s="119">
        <v>44755</v>
      </c>
      <c r="C55" s="119">
        <v>44771</v>
      </c>
      <c r="D55" s="153" t="s">
        <v>10</v>
      </c>
      <c r="E55" s="144">
        <v>5</v>
      </c>
      <c r="F55" s="123"/>
      <c r="G55" s="144">
        <v>2</v>
      </c>
      <c r="H55" s="166">
        <v>7.54</v>
      </c>
      <c r="I55" s="154" t="s">
        <v>26</v>
      </c>
      <c r="J55" s="161">
        <v>8</v>
      </c>
      <c r="K55" s="154" t="s">
        <v>10</v>
      </c>
      <c r="L55" s="144">
        <v>5</v>
      </c>
      <c r="M55" s="123"/>
      <c r="N55" s="144">
        <v>7.3</v>
      </c>
      <c r="O55" s="128">
        <v>0.17</v>
      </c>
      <c r="P55" s="155" t="s">
        <v>45</v>
      </c>
      <c r="Q55" s="120"/>
      <c r="R55" s="145">
        <v>2.4</v>
      </c>
      <c r="S55" s="88">
        <v>74</v>
      </c>
      <c r="T55" s="88">
        <v>78</v>
      </c>
      <c r="U55" s="108"/>
      <c r="X55" s="27"/>
      <c r="Y55" s="27"/>
      <c r="Z55" s="57"/>
      <c r="AA55" s="70"/>
      <c r="AB55" s="36"/>
      <c r="AC55" s="90"/>
      <c r="AD55" s="42"/>
      <c r="AE55" s="37"/>
      <c r="AF55" s="92"/>
      <c r="AG55"/>
      <c r="AH55"/>
      <c r="AI55"/>
      <c r="AJ55"/>
      <c r="AK55"/>
      <c r="AL55"/>
      <c r="AM55"/>
    </row>
    <row r="56" spans="2:39" x14ac:dyDescent="0.2">
      <c r="B56" s="119">
        <v>44790</v>
      </c>
      <c r="C56" s="119">
        <v>44802</v>
      </c>
      <c r="D56" s="153" t="s">
        <v>10</v>
      </c>
      <c r="E56" s="144">
        <v>5</v>
      </c>
      <c r="F56" s="123"/>
      <c r="G56" s="144">
        <v>1</v>
      </c>
      <c r="H56" s="128">
        <v>7.46</v>
      </c>
      <c r="I56" s="123"/>
      <c r="J56" s="144">
        <v>100</v>
      </c>
      <c r="K56" s="167" t="s">
        <v>10</v>
      </c>
      <c r="L56" s="144">
        <v>5</v>
      </c>
      <c r="M56" s="123"/>
      <c r="N56" s="144">
        <v>6.2</v>
      </c>
      <c r="O56" s="128">
        <v>0.4</v>
      </c>
      <c r="P56" s="155" t="s">
        <v>49</v>
      </c>
      <c r="Q56" s="120"/>
      <c r="R56" s="145">
        <v>1</v>
      </c>
      <c r="S56" s="88">
        <v>72</v>
      </c>
      <c r="T56" s="88">
        <v>76</v>
      </c>
      <c r="U56" s="108"/>
      <c r="X56" s="31"/>
      <c r="Y56" s="31"/>
      <c r="Z56" s="38"/>
      <c r="AA56" s="90"/>
      <c r="AB56" s="36"/>
      <c r="AC56" s="90"/>
      <c r="AD56" s="42"/>
      <c r="AE56" s="37"/>
      <c r="AF56" s="92"/>
      <c r="AG56"/>
      <c r="AH56"/>
      <c r="AI56"/>
      <c r="AJ56"/>
      <c r="AK56"/>
      <c r="AL56"/>
      <c r="AM56"/>
    </row>
    <row r="57" spans="2:39" x14ac:dyDescent="0.2">
      <c r="B57" s="119">
        <v>44811</v>
      </c>
      <c r="C57" s="119">
        <v>44824</v>
      </c>
      <c r="D57" s="153" t="s">
        <v>10</v>
      </c>
      <c r="E57" s="144">
        <v>5</v>
      </c>
      <c r="F57" s="123"/>
      <c r="G57" s="144">
        <v>2</v>
      </c>
      <c r="H57" s="128">
        <v>7.67</v>
      </c>
      <c r="I57" s="154" t="s">
        <v>10</v>
      </c>
      <c r="J57" s="169">
        <v>1</v>
      </c>
      <c r="K57" s="154" t="s">
        <v>10</v>
      </c>
      <c r="L57" s="144">
        <v>5</v>
      </c>
      <c r="M57" s="123"/>
      <c r="N57" s="144">
        <v>6.6</v>
      </c>
      <c r="O57" s="128">
        <v>0.57999999999999996</v>
      </c>
      <c r="P57" s="155" t="s">
        <v>45</v>
      </c>
      <c r="Q57" s="120"/>
      <c r="R57" s="145">
        <v>1</v>
      </c>
      <c r="S57" s="88">
        <v>73</v>
      </c>
      <c r="T57" s="88">
        <v>76</v>
      </c>
      <c r="U57" s="108"/>
      <c r="X57" s="29"/>
      <c r="Y57" s="29"/>
      <c r="Z57" s="77"/>
      <c r="AA57" s="94"/>
      <c r="AB57" s="40"/>
      <c r="AC57" s="94"/>
      <c r="AD57" s="59"/>
      <c r="AE57" s="41"/>
      <c r="AF57" s="95"/>
      <c r="AG57"/>
      <c r="AH57"/>
      <c r="AI57"/>
      <c r="AJ57"/>
      <c r="AK57"/>
      <c r="AL57"/>
      <c r="AM57"/>
    </row>
    <row r="58" spans="2:39" x14ac:dyDescent="0.2">
      <c r="B58" s="119">
        <v>44853</v>
      </c>
      <c r="C58" s="119">
        <v>44867</v>
      </c>
      <c r="D58" s="153" t="s">
        <v>10</v>
      </c>
      <c r="E58" s="144">
        <v>5</v>
      </c>
      <c r="F58" s="123"/>
      <c r="G58" s="144">
        <v>3</v>
      </c>
      <c r="H58" s="128">
        <v>7.68</v>
      </c>
      <c r="I58" s="154" t="s">
        <v>26</v>
      </c>
      <c r="J58" s="170">
        <v>2</v>
      </c>
      <c r="K58" s="156" t="s">
        <v>10</v>
      </c>
      <c r="L58" s="144">
        <v>5</v>
      </c>
      <c r="M58" s="123"/>
      <c r="N58" s="144">
        <v>6.3</v>
      </c>
      <c r="O58" s="128">
        <v>0.28000000000000003</v>
      </c>
      <c r="P58" s="128">
        <v>0.28000000000000003</v>
      </c>
      <c r="Q58" s="120"/>
      <c r="R58" s="145">
        <v>1</v>
      </c>
      <c r="S58" s="88">
        <v>73</v>
      </c>
      <c r="T58" s="88">
        <v>77</v>
      </c>
      <c r="U58" s="108"/>
      <c r="X58" s="27"/>
      <c r="Y58" s="27"/>
      <c r="Z58" s="57"/>
      <c r="AA58" s="94"/>
      <c r="AB58" s="40"/>
      <c r="AC58" s="94"/>
      <c r="AD58" s="59"/>
      <c r="AE58" s="41"/>
      <c r="AF58" s="95"/>
      <c r="AG58"/>
      <c r="AH58"/>
      <c r="AI58"/>
      <c r="AJ58"/>
      <c r="AK58"/>
      <c r="AL58"/>
      <c r="AM58"/>
    </row>
    <row r="59" spans="2:39" x14ac:dyDescent="0.2">
      <c r="B59" s="119">
        <v>44886</v>
      </c>
      <c r="C59" s="119">
        <v>44896</v>
      </c>
      <c r="D59" s="153" t="s">
        <v>10</v>
      </c>
      <c r="E59" s="144">
        <v>5</v>
      </c>
      <c r="F59" s="154"/>
      <c r="G59" s="157">
        <v>2</v>
      </c>
      <c r="H59" s="155">
        <v>8.02</v>
      </c>
      <c r="I59" s="154" t="s">
        <v>26</v>
      </c>
      <c r="J59" s="161">
        <v>2</v>
      </c>
      <c r="K59" s="156" t="s">
        <v>10</v>
      </c>
      <c r="L59" s="144">
        <v>5</v>
      </c>
      <c r="M59" s="154"/>
      <c r="N59" s="157">
        <v>5.3</v>
      </c>
      <c r="O59" s="155">
        <v>0.23</v>
      </c>
      <c r="P59" s="155">
        <v>0.12</v>
      </c>
      <c r="Q59" s="156" t="s">
        <v>10</v>
      </c>
      <c r="R59" s="145">
        <v>0.5</v>
      </c>
      <c r="S59" s="171">
        <v>71</v>
      </c>
      <c r="T59" s="171">
        <v>75</v>
      </c>
      <c r="U59" s="108"/>
      <c r="X59" s="33"/>
      <c r="Y59" s="33"/>
      <c r="Z59" s="57"/>
      <c r="AA59" s="97"/>
      <c r="AB59" s="46"/>
      <c r="AC59" s="97"/>
      <c r="AD59" s="61"/>
      <c r="AE59" s="72"/>
      <c r="AF59" s="87"/>
      <c r="AG59"/>
      <c r="AH59"/>
      <c r="AI59"/>
      <c r="AJ59"/>
      <c r="AK59"/>
      <c r="AL59"/>
      <c r="AM59"/>
    </row>
    <row r="60" spans="2:39" x14ac:dyDescent="0.2">
      <c r="B60" s="119">
        <v>44902</v>
      </c>
      <c r="C60" s="119">
        <v>44915</v>
      </c>
      <c r="D60" s="153" t="s">
        <v>10</v>
      </c>
      <c r="E60" s="144">
        <v>5</v>
      </c>
      <c r="F60" s="154"/>
      <c r="G60" s="157">
        <v>2</v>
      </c>
      <c r="H60" s="155">
        <v>9.1</v>
      </c>
      <c r="I60" s="154" t="s">
        <v>26</v>
      </c>
      <c r="J60" s="161">
        <v>1</v>
      </c>
      <c r="K60" s="156" t="s">
        <v>10</v>
      </c>
      <c r="L60" s="144">
        <v>5</v>
      </c>
      <c r="M60" s="154"/>
      <c r="N60" s="157">
        <v>4.5</v>
      </c>
      <c r="O60" s="155">
        <v>0.36</v>
      </c>
      <c r="P60" s="155" t="s">
        <v>45</v>
      </c>
      <c r="Q60" s="156" t="s">
        <v>10</v>
      </c>
      <c r="R60" s="145">
        <v>0.5</v>
      </c>
      <c r="S60" s="171">
        <v>72</v>
      </c>
      <c r="T60" s="171">
        <v>76</v>
      </c>
      <c r="U60" s="108"/>
      <c r="X60" s="33"/>
      <c r="Y60" s="33"/>
      <c r="Z60" s="57"/>
      <c r="AA60" s="97"/>
      <c r="AB60" s="46"/>
      <c r="AC60" s="97"/>
      <c r="AD60" s="61"/>
      <c r="AE60" s="72"/>
      <c r="AF60" s="87"/>
      <c r="AG60"/>
      <c r="AH60"/>
      <c r="AI60"/>
      <c r="AJ60"/>
      <c r="AK60"/>
      <c r="AL60"/>
      <c r="AM60"/>
    </row>
    <row r="61" spans="2:39" x14ac:dyDescent="0.2">
      <c r="B61" s="119">
        <v>44943</v>
      </c>
      <c r="C61" s="119">
        <v>44944</v>
      </c>
      <c r="D61" s="153" t="s">
        <v>10</v>
      </c>
      <c r="E61" s="144">
        <v>5</v>
      </c>
      <c r="F61" s="123"/>
      <c r="G61" s="144">
        <v>4</v>
      </c>
      <c r="H61" s="128">
        <v>8.64</v>
      </c>
      <c r="I61" s="154" t="s">
        <v>26</v>
      </c>
      <c r="J61" s="161">
        <v>3</v>
      </c>
      <c r="K61" s="156" t="s">
        <v>10</v>
      </c>
      <c r="L61" s="144">
        <v>5</v>
      </c>
      <c r="M61" s="123"/>
      <c r="N61" s="144">
        <v>4.3</v>
      </c>
      <c r="O61" s="128">
        <v>0.22</v>
      </c>
      <c r="P61" s="155" t="s">
        <v>45</v>
      </c>
      <c r="Q61" s="156" t="s">
        <v>10</v>
      </c>
      <c r="R61" s="145">
        <v>0.5</v>
      </c>
      <c r="S61" s="88">
        <v>68</v>
      </c>
      <c r="T61" s="88">
        <v>73</v>
      </c>
      <c r="U61" s="108"/>
      <c r="X61" s="31"/>
      <c r="Y61" s="31"/>
      <c r="Z61" s="57"/>
      <c r="AA61" s="70"/>
      <c r="AB61" s="43"/>
      <c r="AC61" s="70"/>
      <c r="AD61" s="60"/>
      <c r="AE61" s="43"/>
      <c r="AF61" s="89"/>
      <c r="AG61"/>
      <c r="AH61"/>
      <c r="AI61"/>
      <c r="AJ61"/>
      <c r="AK61"/>
      <c r="AL61"/>
      <c r="AM61"/>
    </row>
    <row r="62" spans="2:39" x14ac:dyDescent="0.2">
      <c r="B62" s="119">
        <v>44972</v>
      </c>
      <c r="C62" s="119">
        <v>44991</v>
      </c>
      <c r="D62" s="153" t="s">
        <v>10</v>
      </c>
      <c r="E62" s="144">
        <v>5</v>
      </c>
      <c r="F62" s="123"/>
      <c r="G62" s="144">
        <v>1</v>
      </c>
      <c r="H62" s="128">
        <v>7.64</v>
      </c>
      <c r="I62" s="123"/>
      <c r="J62" s="144">
        <v>24</v>
      </c>
      <c r="K62" s="156" t="s">
        <v>10</v>
      </c>
      <c r="L62" s="144">
        <v>5</v>
      </c>
      <c r="M62" s="123"/>
      <c r="N62" s="144">
        <v>4.4000000000000004</v>
      </c>
      <c r="O62" s="128">
        <v>0.32</v>
      </c>
      <c r="P62" s="155" t="s">
        <v>45</v>
      </c>
      <c r="Q62" s="156" t="s">
        <v>10</v>
      </c>
      <c r="R62" s="145">
        <v>0.5</v>
      </c>
      <c r="S62" s="88">
        <v>67</v>
      </c>
      <c r="T62" s="88">
        <v>72</v>
      </c>
      <c r="U62" s="108"/>
      <c r="X62" s="33"/>
      <c r="Y62" s="33"/>
      <c r="Z62" s="98"/>
      <c r="AA62" s="97"/>
      <c r="AB62" s="46"/>
      <c r="AC62" s="97"/>
      <c r="AD62" s="61"/>
      <c r="AE62" s="46"/>
      <c r="AF62" s="99"/>
      <c r="AG62"/>
      <c r="AH62"/>
      <c r="AI62"/>
      <c r="AJ62"/>
      <c r="AK62"/>
      <c r="AL62"/>
      <c r="AM62"/>
    </row>
    <row r="63" spans="2:39" x14ac:dyDescent="0.2">
      <c r="B63" s="119">
        <v>45007</v>
      </c>
      <c r="C63" s="119">
        <v>45020</v>
      </c>
      <c r="D63" s="153" t="s">
        <v>10</v>
      </c>
      <c r="E63" s="144">
        <v>5</v>
      </c>
      <c r="F63" s="123"/>
      <c r="G63" s="144">
        <v>14</v>
      </c>
      <c r="H63" s="128">
        <v>8.92</v>
      </c>
      <c r="I63" s="123"/>
      <c r="J63" s="144">
        <v>41</v>
      </c>
      <c r="K63" s="156" t="s">
        <v>10</v>
      </c>
      <c r="L63" s="144">
        <v>5</v>
      </c>
      <c r="M63" s="123"/>
      <c r="N63" s="144">
        <v>3.1</v>
      </c>
      <c r="O63" s="128">
        <v>1</v>
      </c>
      <c r="P63" s="128">
        <v>0.32</v>
      </c>
      <c r="Q63" s="156" t="s">
        <v>10</v>
      </c>
      <c r="R63" s="145">
        <v>0.5</v>
      </c>
      <c r="S63" s="88">
        <v>62</v>
      </c>
      <c r="T63" s="88">
        <v>67</v>
      </c>
      <c r="U63" s="108"/>
      <c r="X63" s="33"/>
      <c r="Y63" s="33"/>
      <c r="Z63" s="98"/>
      <c r="AA63" s="97"/>
      <c r="AB63" s="46"/>
      <c r="AC63" s="97"/>
      <c r="AD63" s="61"/>
      <c r="AE63" s="46"/>
      <c r="AF63" s="99"/>
      <c r="AG63"/>
      <c r="AH63"/>
      <c r="AI63"/>
      <c r="AJ63"/>
      <c r="AK63"/>
      <c r="AL63"/>
      <c r="AM63"/>
    </row>
    <row r="64" spans="2:39" x14ac:dyDescent="0.2">
      <c r="B64" s="119">
        <v>45028</v>
      </c>
      <c r="C64" s="119">
        <v>45042</v>
      </c>
      <c r="D64" s="153" t="s">
        <v>10</v>
      </c>
      <c r="E64" s="144">
        <v>5</v>
      </c>
      <c r="F64" s="123"/>
      <c r="G64" s="144">
        <v>3</v>
      </c>
      <c r="H64" s="128">
        <v>7.75</v>
      </c>
      <c r="I64" s="158"/>
      <c r="J64" s="157">
        <v>39</v>
      </c>
      <c r="K64" s="156" t="s">
        <v>10</v>
      </c>
      <c r="L64" s="144">
        <v>5</v>
      </c>
      <c r="M64" s="123"/>
      <c r="N64" s="144">
        <v>7.2</v>
      </c>
      <c r="O64" s="128">
        <v>1.5</v>
      </c>
      <c r="P64" s="128">
        <v>0.22</v>
      </c>
      <c r="Q64" s="120"/>
      <c r="R64" s="145">
        <v>3.5</v>
      </c>
      <c r="S64" s="88">
        <v>67</v>
      </c>
      <c r="T64" s="88">
        <v>71</v>
      </c>
      <c r="U64" s="108"/>
      <c r="X64" s="31"/>
      <c r="Y64" s="31"/>
      <c r="Z64" s="57"/>
      <c r="AA64" s="70"/>
      <c r="AB64" s="43"/>
      <c r="AC64" s="70"/>
      <c r="AD64" s="60"/>
      <c r="AE64" s="43"/>
      <c r="AF64" s="89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27"/>
      <c r="Y65" s="27"/>
      <c r="Z65" s="98"/>
      <c r="AA65" s="97"/>
      <c r="AB65" s="48"/>
      <c r="AC65" s="101"/>
      <c r="AD65" s="66"/>
      <c r="AE65" s="44"/>
      <c r="AF65" s="89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57"/>
      <c r="AA66" s="101"/>
      <c r="AB66" s="48"/>
      <c r="AC66" s="101"/>
      <c r="AD66" s="66"/>
      <c r="AE66" s="44"/>
      <c r="AF66" s="89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57"/>
      <c r="AA67" s="101"/>
      <c r="AB67" s="48"/>
      <c r="AC67" s="101"/>
      <c r="AD67" s="66"/>
      <c r="AE67" s="44"/>
      <c r="AF67" s="89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138"/>
      <c r="AA68" s="101"/>
      <c r="AB68" s="48"/>
      <c r="AC68" s="101"/>
      <c r="AD68" s="66"/>
      <c r="AE68" s="44"/>
      <c r="AF68" s="89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77"/>
      <c r="AA69" s="94"/>
      <c r="AB69" s="48"/>
      <c r="AC69" s="101"/>
      <c r="AD69" s="66"/>
      <c r="AE69" s="44"/>
      <c r="AF69" s="89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104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/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9"/>
      <c r="G74" s="239"/>
      <c r="H74" s="108"/>
      <c r="I74" s="239"/>
      <c r="J74" s="239"/>
      <c r="K74" s="239"/>
      <c r="L74" s="239"/>
      <c r="M74" s="239"/>
      <c r="N74" s="239"/>
      <c r="O74" s="108"/>
      <c r="P74" s="108"/>
      <c r="Q74" s="239"/>
      <c r="R74" s="239"/>
      <c r="S74" s="108"/>
      <c r="T74" s="108"/>
    </row>
    <row r="75" spans="2:39" s="2" customFormat="1" ht="12.75" customHeight="1" x14ac:dyDescent="0.2">
      <c r="B75" s="225" t="s">
        <v>11</v>
      </c>
      <c r="C75" s="226"/>
      <c r="D75" s="255">
        <f>COUNT(E52:E71)</f>
        <v>13</v>
      </c>
      <c r="E75" s="210"/>
      <c r="F75" s="209">
        <f>COUNT(G52:G68)</f>
        <v>13</v>
      </c>
      <c r="G75" s="210">
        <f>COUNT(G52:G68)</f>
        <v>13</v>
      </c>
      <c r="H75" s="16">
        <f>COUNT(H52:H68)</f>
        <v>13</v>
      </c>
      <c r="I75" s="209">
        <f>COUNT(J52:J68)</f>
        <v>13</v>
      </c>
      <c r="J75" s="210"/>
      <c r="K75" s="209">
        <f>COUNT(L52:L68)</f>
        <v>13</v>
      </c>
      <c r="L75" s="210"/>
      <c r="M75" s="209">
        <f>COUNT(N52:N68)</f>
        <v>13</v>
      </c>
      <c r="N75" s="210"/>
      <c r="O75" s="16">
        <f>COUNT(O52:O68)</f>
        <v>13</v>
      </c>
      <c r="P75" s="16">
        <v>13</v>
      </c>
      <c r="Q75" s="209">
        <f>COUNT(R52:R68)</f>
        <v>13</v>
      </c>
      <c r="R75" s="256"/>
      <c r="S75" s="2">
        <f>COUNT(S51:S69)</f>
        <v>13</v>
      </c>
      <c r="T75" s="2">
        <f>COUNT(T51:T69)</f>
        <v>13</v>
      </c>
    </row>
    <row r="76" spans="2:39" s="2" customFormat="1" ht="12.75" customHeight="1" x14ac:dyDescent="0.2">
      <c r="B76" s="25"/>
      <c r="C76" s="26"/>
      <c r="D76" s="254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8"/>
      <c r="S76" s="82"/>
      <c r="T76" s="82"/>
    </row>
    <row r="77" spans="2:39" s="2" customFormat="1" ht="12.75" customHeight="1" x14ac:dyDescent="0.2">
      <c r="B77" s="218" t="s">
        <v>12</v>
      </c>
      <c r="C77" s="219"/>
      <c r="D77" s="172" t="s">
        <v>10</v>
      </c>
      <c r="E77" s="12">
        <f>MIN(E52:E71)</f>
        <v>5</v>
      </c>
      <c r="F77" s="108"/>
      <c r="G77" s="12">
        <f>MIN(G52:G68)</f>
        <v>1</v>
      </c>
      <c r="H77" s="13">
        <f>MIN(H52:H68)</f>
        <v>6.85</v>
      </c>
      <c r="I77" s="220">
        <f>MIN(J52:J68)</f>
        <v>1</v>
      </c>
      <c r="J77" s="221"/>
      <c r="K77" s="108" t="s">
        <v>10</v>
      </c>
      <c r="L77" s="12">
        <f>MIN(L52:L68)</f>
        <v>5</v>
      </c>
      <c r="M77" s="12" t="s">
        <v>10</v>
      </c>
      <c r="N77" s="13">
        <f>MIN(N52:N68)</f>
        <v>3.1</v>
      </c>
      <c r="O77" s="13">
        <f>MIN(O52:O68)</f>
        <v>0.17</v>
      </c>
      <c r="P77" s="13">
        <f>MIN(P52:P68)</f>
        <v>0.12</v>
      </c>
      <c r="Q77" s="108" t="s">
        <v>10</v>
      </c>
      <c r="R77" s="17">
        <f>MIN(R52:R68)</f>
        <v>0.5</v>
      </c>
      <c r="S77" s="83">
        <f>MIN(S51:S69)</f>
        <v>62</v>
      </c>
      <c r="T77" s="83">
        <f>MIN(T51:T69)</f>
        <v>66</v>
      </c>
    </row>
    <row r="78" spans="2:39" s="2" customFormat="1" ht="13.5" customHeight="1" x14ac:dyDescent="0.2">
      <c r="B78" s="25"/>
      <c r="C78" s="26"/>
      <c r="D78" s="254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8"/>
      <c r="S78" s="82"/>
      <c r="T78" s="82"/>
    </row>
    <row r="79" spans="2:39" s="2" customFormat="1" ht="12.75" customHeight="1" x14ac:dyDescent="0.2">
      <c r="B79" s="218" t="s">
        <v>13</v>
      </c>
      <c r="C79" s="219"/>
      <c r="D79" s="257">
        <f>SUM(E52:E71)/D75</f>
        <v>5.0769230769230766</v>
      </c>
      <c r="E79" s="223">
        <f>SUM(E52:E74)/9</f>
        <v>7.333333333333333</v>
      </c>
      <c r="F79" s="222">
        <f>SUM(G52:G68)/F75</f>
        <v>3.9230769230769229</v>
      </c>
      <c r="G79" s="223"/>
      <c r="H79" s="110">
        <f>SUM(H52:H68)/H75</f>
        <v>7.8646153846153846</v>
      </c>
      <c r="I79" s="222">
        <f>SUM(J52:J68)/I75</f>
        <v>71</v>
      </c>
      <c r="J79" s="223"/>
      <c r="K79" s="222">
        <f>SUM(L52:L68)/K75</f>
        <v>5</v>
      </c>
      <c r="L79" s="223">
        <f>SUM(L52:L74)/9</f>
        <v>7.2222222222222223</v>
      </c>
      <c r="M79" s="222">
        <f>SUM(N52:N68)/M75</f>
        <v>5.7615384615384606</v>
      </c>
      <c r="N79" s="223"/>
      <c r="O79" s="110">
        <f>SUM(O52:O68)/O75</f>
        <v>0.72461538461538477</v>
      </c>
      <c r="P79" s="110">
        <f>SUM(P52:P68)/P75</f>
        <v>8.8461538461538453E-2</v>
      </c>
      <c r="Q79" s="222">
        <f>SUM(R52:R68)/Q75</f>
        <v>1.1384615384615384</v>
      </c>
      <c r="R79" s="224"/>
      <c r="S79" s="141">
        <f>SUM(S51:S69)/S75</f>
        <v>69.692307692307693</v>
      </c>
      <c r="T79" s="141">
        <f>SUM(T51:T69)/T75</f>
        <v>73.84615384615384</v>
      </c>
    </row>
    <row r="80" spans="2:39" s="2" customFormat="1" x14ac:dyDescent="0.2">
      <c r="B80" s="25"/>
      <c r="C80" s="26"/>
      <c r="D80" s="254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8"/>
      <c r="S80" s="82"/>
      <c r="T80" s="82"/>
    </row>
    <row r="81" spans="1:39" s="2" customFormat="1" ht="13.5" customHeight="1" thickBot="1" x14ac:dyDescent="0.25">
      <c r="B81" s="215" t="s">
        <v>14</v>
      </c>
      <c r="C81" s="216"/>
      <c r="D81" s="258">
        <f>MAX(E52:E71)</f>
        <v>6</v>
      </c>
      <c r="E81" s="207"/>
      <c r="F81" s="206">
        <f>MAX(G52:G68)</f>
        <v>14</v>
      </c>
      <c r="G81" s="207"/>
      <c r="H81" s="15">
        <f>MAX(H52:H68)</f>
        <v>9.1</v>
      </c>
      <c r="I81" s="206">
        <f>MAX(J52:J68)</f>
        <v>700</v>
      </c>
      <c r="J81" s="207"/>
      <c r="K81" s="206">
        <f>MAX(L52:L68)</f>
        <v>5</v>
      </c>
      <c r="L81" s="207"/>
      <c r="M81" s="206">
        <f>MAX(N52:N68)</f>
        <v>9.1</v>
      </c>
      <c r="N81" s="207"/>
      <c r="O81" s="15">
        <f>MAX(O52:O68)</f>
        <v>3.5</v>
      </c>
      <c r="P81" s="15">
        <f>MAX(P52:P68)</f>
        <v>0.32</v>
      </c>
      <c r="Q81" s="206">
        <f>MAX(R52:R68)</f>
        <v>3.5</v>
      </c>
      <c r="R81" s="217"/>
      <c r="S81" s="83">
        <f>MAX(S51:S69)</f>
        <v>76</v>
      </c>
      <c r="T81" s="83">
        <f>MAX(T51:T69)</f>
        <v>80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F88:G88"/>
    <mergeCell ref="I88:J88"/>
    <mergeCell ref="K88:L88"/>
    <mergeCell ref="M88:N88"/>
    <mergeCell ref="Q88:R88"/>
    <mergeCell ref="I80:J80"/>
    <mergeCell ref="K80:L80"/>
    <mergeCell ref="M80:N80"/>
    <mergeCell ref="Q80:R80"/>
    <mergeCell ref="Q79:R79"/>
    <mergeCell ref="Z49:AA49"/>
    <mergeCell ref="AB49:AC49"/>
    <mergeCell ref="X50:X51"/>
    <mergeCell ref="Y50:Y51"/>
    <mergeCell ref="B79:C79"/>
    <mergeCell ref="D79:E79"/>
    <mergeCell ref="F79:G79"/>
    <mergeCell ref="I79:J79"/>
    <mergeCell ref="K79:L79"/>
    <mergeCell ref="M79:N79"/>
    <mergeCell ref="B77:C77"/>
    <mergeCell ref="I77:J77"/>
    <mergeCell ref="D78:E78"/>
    <mergeCell ref="D49:E49"/>
    <mergeCell ref="F49:G49"/>
    <mergeCell ref="I49:J49"/>
    <mergeCell ref="K49:L49"/>
    <mergeCell ref="M49:N49"/>
    <mergeCell ref="Q49:R49"/>
    <mergeCell ref="I78:J78"/>
    <mergeCell ref="K78:L78"/>
    <mergeCell ref="M78:N78"/>
    <mergeCell ref="Q78:R78"/>
    <mergeCell ref="B81:C81"/>
    <mergeCell ref="D81:E81"/>
    <mergeCell ref="F81:G81"/>
    <mergeCell ref="I81:J81"/>
    <mergeCell ref="K81:L81"/>
    <mergeCell ref="M81:N81"/>
    <mergeCell ref="Q81:R81"/>
    <mergeCell ref="D80:E80"/>
    <mergeCell ref="F80:G80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B50:B51"/>
    <mergeCell ref="C50:C51"/>
    <mergeCell ref="D50:R50"/>
    <mergeCell ref="D51:R51"/>
    <mergeCell ref="M75:N75"/>
    <mergeCell ref="H44:I44"/>
    <mergeCell ref="H45:I45"/>
    <mergeCell ref="H46:I46"/>
    <mergeCell ref="H47:I47"/>
    <mergeCell ref="AG38:AH38"/>
    <mergeCell ref="M38:N38"/>
    <mergeCell ref="Q38:R38"/>
    <mergeCell ref="W38:X38"/>
    <mergeCell ref="Q75:R75"/>
    <mergeCell ref="AE49:AF49"/>
    <mergeCell ref="Z41:AA41"/>
    <mergeCell ref="AC41:AD41"/>
    <mergeCell ref="AE41:AF41"/>
    <mergeCell ref="AG41:AH41"/>
    <mergeCell ref="Z50:AF51"/>
    <mergeCell ref="AK41:AL41"/>
    <mergeCell ref="Z38:AA38"/>
    <mergeCell ref="AC38:AD38"/>
    <mergeCell ref="AE38:AF38"/>
    <mergeCell ref="O42:P42"/>
    <mergeCell ref="AK42:AL42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AK38:AL38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AC35:AD35"/>
    <mergeCell ref="B36:C36"/>
    <mergeCell ref="D36:E36"/>
    <mergeCell ref="F36:G36"/>
    <mergeCell ref="I36:J36"/>
    <mergeCell ref="K36:L36"/>
    <mergeCell ref="M36:N36"/>
    <mergeCell ref="Q36:R36"/>
    <mergeCell ref="D35:E35"/>
    <mergeCell ref="I35:J35"/>
    <mergeCell ref="K35:L35"/>
    <mergeCell ref="M35:N35"/>
    <mergeCell ref="Q35:R35"/>
    <mergeCell ref="AE33:AF33"/>
    <mergeCell ref="AG33:AH33"/>
    <mergeCell ref="AK33:AL33"/>
    <mergeCell ref="B34:C34"/>
    <mergeCell ref="I34:J34"/>
    <mergeCell ref="W34:X34"/>
    <mergeCell ref="AC34:AD34"/>
    <mergeCell ref="AC32:AD32"/>
    <mergeCell ref="AE32:AF32"/>
    <mergeCell ref="AG32:AH32"/>
    <mergeCell ref="AK32:AL32"/>
    <mergeCell ref="D33:E33"/>
    <mergeCell ref="I33:J33"/>
    <mergeCell ref="K33:L33"/>
    <mergeCell ref="M33:N33"/>
    <mergeCell ref="Q33:R33"/>
    <mergeCell ref="AC33:AD33"/>
    <mergeCell ref="B32:C32"/>
    <mergeCell ref="D32:E32"/>
    <mergeCell ref="F32:G32"/>
    <mergeCell ref="I32:J32"/>
    <mergeCell ref="K32:L32"/>
    <mergeCell ref="M32:N32"/>
    <mergeCell ref="Q32:R32"/>
    <mergeCell ref="W32:X32"/>
    <mergeCell ref="Z32:AA32"/>
    <mergeCell ref="AC8:AD8"/>
    <mergeCell ref="AE8:AF8"/>
    <mergeCell ref="AG8:AH8"/>
    <mergeCell ref="AK8:AL8"/>
    <mergeCell ref="AC31:AD31"/>
    <mergeCell ref="AE31:AF31"/>
    <mergeCell ref="AG31:AH31"/>
    <mergeCell ref="Y9:AL9"/>
    <mergeCell ref="D10:E10"/>
    <mergeCell ref="F10:G10"/>
    <mergeCell ref="I10:J10"/>
    <mergeCell ref="K10:L10"/>
    <mergeCell ref="M10:N10"/>
    <mergeCell ref="AK31:AL31"/>
    <mergeCell ref="F31:G31"/>
    <mergeCell ref="I31:J31"/>
    <mergeCell ref="K31:L31"/>
    <mergeCell ref="M31:N31"/>
    <mergeCell ref="Q31:R31"/>
    <mergeCell ref="Z31:AA31"/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9298-08EA-40A4-B415-5CD2976E7AD5}">
  <dimension ref="A1:AP88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 t="s">
        <v>32</v>
      </c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54</v>
      </c>
      <c r="I4" s="241"/>
      <c r="W4"/>
      <c r="Y4" s="18" t="s">
        <v>2</v>
      </c>
      <c r="Z4" s="5"/>
      <c r="AB4" s="240" t="s">
        <v>54</v>
      </c>
      <c r="AC4" s="241"/>
    </row>
    <row r="5" spans="1:38" ht="16.5" thickBot="1" x14ac:dyDescent="0.3">
      <c r="D5" s="18" t="s">
        <v>19</v>
      </c>
      <c r="E5" s="18"/>
      <c r="F5" s="5"/>
      <c r="H5" s="62" t="s">
        <v>55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>
        <v>45412</v>
      </c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119">
        <v>45028</v>
      </c>
      <c r="C11" s="119">
        <v>45042</v>
      </c>
      <c r="D11" s="153" t="s">
        <v>10</v>
      </c>
      <c r="E11" s="157">
        <v>5</v>
      </c>
      <c r="F11" s="158"/>
      <c r="G11" s="157">
        <v>5</v>
      </c>
      <c r="H11" s="155">
        <v>7.29</v>
      </c>
      <c r="I11" s="158"/>
      <c r="J11" s="170">
        <v>25</v>
      </c>
      <c r="K11" s="154" t="s">
        <v>10</v>
      </c>
      <c r="L11" s="157">
        <v>5</v>
      </c>
      <c r="M11" s="158"/>
      <c r="N11" s="157">
        <v>3.2</v>
      </c>
      <c r="O11" s="155">
        <v>1.1000000000000001</v>
      </c>
      <c r="P11" s="155">
        <v>0.2</v>
      </c>
      <c r="Q11" s="156" t="s">
        <v>10</v>
      </c>
      <c r="R11" s="160">
        <v>0.5</v>
      </c>
      <c r="S11" s="171">
        <v>64</v>
      </c>
      <c r="T11" s="171">
        <v>69</v>
      </c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45056</v>
      </c>
      <c r="C12" s="119">
        <v>45069</v>
      </c>
      <c r="D12" s="153" t="s">
        <v>10</v>
      </c>
      <c r="E12" s="157">
        <v>5</v>
      </c>
      <c r="F12" s="158"/>
      <c r="G12" s="157">
        <v>1</v>
      </c>
      <c r="H12" s="155">
        <v>7.33</v>
      </c>
      <c r="I12" s="158"/>
      <c r="J12" s="157">
        <v>21</v>
      </c>
      <c r="K12" s="156" t="s">
        <v>10</v>
      </c>
      <c r="L12" s="157">
        <v>5</v>
      </c>
      <c r="M12" s="158"/>
      <c r="N12" s="157">
        <v>5.7</v>
      </c>
      <c r="O12" s="155">
        <v>0.48</v>
      </c>
      <c r="P12" s="155">
        <v>0.2</v>
      </c>
      <c r="Q12" s="156"/>
      <c r="R12" s="160">
        <v>0.7</v>
      </c>
      <c r="S12" s="171">
        <v>70</v>
      </c>
      <c r="T12" s="171">
        <v>74</v>
      </c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45097</v>
      </c>
      <c r="C13" s="119">
        <v>45111</v>
      </c>
      <c r="D13" s="153" t="s">
        <v>10</v>
      </c>
      <c r="E13" s="157">
        <v>5</v>
      </c>
      <c r="F13" s="158"/>
      <c r="G13" s="157">
        <v>3</v>
      </c>
      <c r="H13" s="155">
        <v>7.13</v>
      </c>
      <c r="I13" s="164"/>
      <c r="J13" s="163">
        <v>55</v>
      </c>
      <c r="K13" s="156" t="s">
        <v>10</v>
      </c>
      <c r="L13" s="157">
        <v>5</v>
      </c>
      <c r="M13" s="158"/>
      <c r="N13" s="157">
        <v>3.6</v>
      </c>
      <c r="O13" s="155">
        <v>0.32</v>
      </c>
      <c r="P13" s="155">
        <v>0.2</v>
      </c>
      <c r="Q13" s="156" t="s">
        <v>10</v>
      </c>
      <c r="R13" s="160">
        <v>0.5</v>
      </c>
      <c r="S13" s="171">
        <v>71</v>
      </c>
      <c r="T13" s="171">
        <v>75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>
        <v>45120</v>
      </c>
      <c r="C14" s="119">
        <v>45132</v>
      </c>
      <c r="D14" s="153" t="s">
        <v>10</v>
      </c>
      <c r="E14" s="144">
        <v>5</v>
      </c>
      <c r="F14" s="129"/>
      <c r="G14" s="144">
        <v>10</v>
      </c>
      <c r="H14" s="128">
        <v>7.72</v>
      </c>
      <c r="I14" s="154"/>
      <c r="J14" s="165">
        <v>33</v>
      </c>
      <c r="K14" s="156" t="s">
        <v>10</v>
      </c>
      <c r="L14" s="144">
        <v>5</v>
      </c>
      <c r="M14" s="129"/>
      <c r="N14" s="144">
        <v>3.6</v>
      </c>
      <c r="O14" s="128">
        <v>0.23</v>
      </c>
      <c r="P14" s="155">
        <v>0.2</v>
      </c>
      <c r="Q14" s="156" t="s">
        <v>10</v>
      </c>
      <c r="R14" s="145">
        <v>0.5</v>
      </c>
      <c r="S14" s="88">
        <v>69</v>
      </c>
      <c r="T14" s="88">
        <v>73</v>
      </c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>
        <v>45153</v>
      </c>
      <c r="C15" s="119">
        <v>45167</v>
      </c>
      <c r="D15" s="153" t="s">
        <v>10</v>
      </c>
      <c r="E15" s="144">
        <v>5</v>
      </c>
      <c r="F15" s="129"/>
      <c r="G15" s="144">
        <v>3</v>
      </c>
      <c r="H15" s="128">
        <v>7.14</v>
      </c>
      <c r="I15" s="154"/>
      <c r="J15" s="161">
        <v>56</v>
      </c>
      <c r="K15" s="156" t="s">
        <v>10</v>
      </c>
      <c r="L15" s="144">
        <v>5</v>
      </c>
      <c r="M15" s="129"/>
      <c r="N15" s="144">
        <v>3.1</v>
      </c>
      <c r="O15" s="128">
        <v>2.4</v>
      </c>
      <c r="P15" s="155">
        <v>0.2</v>
      </c>
      <c r="Q15" s="156" t="s">
        <v>10</v>
      </c>
      <c r="R15" s="145">
        <v>0.5</v>
      </c>
      <c r="S15" s="88">
        <v>70</v>
      </c>
      <c r="T15" s="88">
        <v>74</v>
      </c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>
        <v>45182</v>
      </c>
      <c r="C16" s="119">
        <v>45196</v>
      </c>
      <c r="D16" s="153" t="s">
        <v>10</v>
      </c>
      <c r="E16" s="144">
        <v>5</v>
      </c>
      <c r="F16" s="154"/>
      <c r="G16" s="144">
        <v>3</v>
      </c>
      <c r="H16" s="128">
        <v>7.35</v>
      </c>
      <c r="I16" s="154"/>
      <c r="J16" s="161">
        <v>40</v>
      </c>
      <c r="K16" s="156" t="s">
        <v>10</v>
      </c>
      <c r="L16" s="144">
        <v>5</v>
      </c>
      <c r="M16" s="129"/>
      <c r="N16" s="144">
        <v>3.7</v>
      </c>
      <c r="O16" s="128">
        <v>0.4</v>
      </c>
      <c r="P16" s="155">
        <v>0.2</v>
      </c>
      <c r="Q16" s="156" t="s">
        <v>10</v>
      </c>
      <c r="R16" s="145">
        <v>0.5</v>
      </c>
      <c r="S16" s="88">
        <v>66</v>
      </c>
      <c r="T16" s="88">
        <v>70</v>
      </c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>
        <v>45216</v>
      </c>
      <c r="C17" s="119">
        <v>45226</v>
      </c>
      <c r="D17" s="153" t="s">
        <v>10</v>
      </c>
      <c r="E17" s="144">
        <v>5</v>
      </c>
      <c r="F17" s="129"/>
      <c r="G17" s="144">
        <v>17</v>
      </c>
      <c r="H17" s="128">
        <v>7.56</v>
      </c>
      <c r="I17" s="158"/>
      <c r="J17" s="170">
        <v>48</v>
      </c>
      <c r="K17" s="156" t="s">
        <v>10</v>
      </c>
      <c r="L17" s="144">
        <v>5</v>
      </c>
      <c r="M17" s="129"/>
      <c r="N17" s="144">
        <v>5.8</v>
      </c>
      <c r="O17" s="128">
        <v>0.6</v>
      </c>
      <c r="P17" s="155">
        <v>0.51</v>
      </c>
      <c r="Q17" s="156" t="s">
        <v>10</v>
      </c>
      <c r="R17" s="145">
        <v>0.5</v>
      </c>
      <c r="S17" s="88">
        <v>63</v>
      </c>
      <c r="T17" s="88">
        <v>68</v>
      </c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>
        <v>45251</v>
      </c>
      <c r="C18" s="119" t="s">
        <v>56</v>
      </c>
      <c r="D18" s="153" t="s">
        <v>10</v>
      </c>
      <c r="E18" s="144">
        <v>5</v>
      </c>
      <c r="F18" s="154"/>
      <c r="G18" s="157">
        <v>3</v>
      </c>
      <c r="H18" s="155">
        <v>7.26</v>
      </c>
      <c r="I18" s="154"/>
      <c r="J18" s="161">
        <v>80</v>
      </c>
      <c r="K18" s="156" t="s">
        <v>10</v>
      </c>
      <c r="L18" s="144">
        <v>5</v>
      </c>
      <c r="M18" s="154"/>
      <c r="N18" s="157">
        <v>3.4</v>
      </c>
      <c r="O18" s="155">
        <v>0.84</v>
      </c>
      <c r="P18" s="155">
        <v>0.5</v>
      </c>
      <c r="Q18" s="156" t="s">
        <v>10</v>
      </c>
      <c r="R18" s="145">
        <v>0.5</v>
      </c>
      <c r="S18" s="171">
        <v>54</v>
      </c>
      <c r="T18" s="171">
        <v>59</v>
      </c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>
        <v>45272</v>
      </c>
      <c r="C19" s="119">
        <v>45294</v>
      </c>
      <c r="D19" s="153" t="s">
        <v>10</v>
      </c>
      <c r="E19" s="144">
        <v>5</v>
      </c>
      <c r="F19" s="154"/>
      <c r="G19" s="157">
        <v>23</v>
      </c>
      <c r="H19" s="155">
        <v>7.3</v>
      </c>
      <c r="I19" s="154"/>
      <c r="J19" s="161">
        <v>89</v>
      </c>
      <c r="K19" s="156" t="s">
        <v>10</v>
      </c>
      <c r="L19" s="144">
        <v>5</v>
      </c>
      <c r="M19" s="154"/>
      <c r="N19" s="157">
        <v>4</v>
      </c>
      <c r="O19" s="155">
        <v>1.5</v>
      </c>
      <c r="P19" s="155">
        <v>0.22</v>
      </c>
      <c r="Q19" s="156" t="s">
        <v>10</v>
      </c>
      <c r="R19" s="145">
        <v>0.5</v>
      </c>
      <c r="S19" s="171">
        <v>52</v>
      </c>
      <c r="T19" s="171">
        <v>58</v>
      </c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>
        <v>45307</v>
      </c>
      <c r="C20" s="119">
        <v>45321</v>
      </c>
      <c r="D20" s="153" t="s">
        <v>10</v>
      </c>
      <c r="E20" s="144">
        <v>5</v>
      </c>
      <c r="F20" s="129"/>
      <c r="G20" s="144">
        <v>5</v>
      </c>
      <c r="H20" s="128">
        <v>7.27</v>
      </c>
      <c r="I20" s="129"/>
      <c r="J20" s="161">
        <v>130</v>
      </c>
      <c r="K20" s="156" t="s">
        <v>10</v>
      </c>
      <c r="L20" s="144">
        <v>5</v>
      </c>
      <c r="M20" s="129"/>
      <c r="N20" s="144">
        <v>3.5</v>
      </c>
      <c r="O20" s="128">
        <v>1.4</v>
      </c>
      <c r="P20" s="155">
        <v>0.2</v>
      </c>
      <c r="Q20" s="156" t="s">
        <v>10</v>
      </c>
      <c r="R20" s="145">
        <v>0.5</v>
      </c>
      <c r="S20" s="88">
        <v>53</v>
      </c>
      <c r="T20" s="88">
        <v>58</v>
      </c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>
        <v>45343</v>
      </c>
      <c r="C21" s="119">
        <v>45357</v>
      </c>
      <c r="D21" s="153" t="s">
        <v>10</v>
      </c>
      <c r="E21" s="144">
        <v>5</v>
      </c>
      <c r="F21" s="129"/>
      <c r="G21" s="144">
        <v>6</v>
      </c>
      <c r="H21" s="128">
        <v>7.24</v>
      </c>
      <c r="I21" s="158"/>
      <c r="J21" s="144">
        <v>390</v>
      </c>
      <c r="K21" s="156" t="s">
        <v>10</v>
      </c>
      <c r="L21" s="144">
        <v>5</v>
      </c>
      <c r="M21" s="129"/>
      <c r="N21" s="144">
        <v>4.5</v>
      </c>
      <c r="O21" s="128">
        <v>0.81</v>
      </c>
      <c r="P21" s="155">
        <v>0.2</v>
      </c>
      <c r="Q21" s="156" t="s">
        <v>10</v>
      </c>
      <c r="R21" s="145">
        <v>0.5</v>
      </c>
      <c r="S21" s="88">
        <v>62</v>
      </c>
      <c r="T21" s="88">
        <v>67</v>
      </c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>
        <v>45364</v>
      </c>
      <c r="C22" s="119">
        <v>45376</v>
      </c>
      <c r="D22" s="153" t="s">
        <v>10</v>
      </c>
      <c r="E22" s="144">
        <v>5</v>
      </c>
      <c r="F22" s="123"/>
      <c r="G22" s="144">
        <v>5</v>
      </c>
      <c r="H22" s="128">
        <v>6.95</v>
      </c>
      <c r="I22" s="123"/>
      <c r="J22" s="144">
        <v>240</v>
      </c>
      <c r="K22" s="156" t="s">
        <v>10</v>
      </c>
      <c r="L22" s="144">
        <v>5</v>
      </c>
      <c r="M22" s="123"/>
      <c r="N22" s="144">
        <v>4.5999999999999996</v>
      </c>
      <c r="O22" s="128">
        <v>1.1000000000000001</v>
      </c>
      <c r="P22" s="128">
        <v>0.23</v>
      </c>
      <c r="Q22" s="156"/>
      <c r="R22" s="145">
        <v>0.7</v>
      </c>
      <c r="S22" s="88">
        <v>63</v>
      </c>
      <c r="T22" s="88">
        <v>67</v>
      </c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 t="s">
        <v>57</v>
      </c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9"/>
      <c r="G31" s="239"/>
      <c r="H31" s="108"/>
      <c r="I31" s="239"/>
      <c r="J31" s="239"/>
      <c r="K31" s="239"/>
      <c r="L31" s="239"/>
      <c r="M31" s="239"/>
      <c r="N31" s="239"/>
      <c r="O31" s="108"/>
      <c r="P31" s="108"/>
      <c r="Q31" s="239"/>
      <c r="R31" s="239"/>
      <c r="S31" s="108"/>
      <c r="T31" s="108"/>
      <c r="W31" s="108"/>
      <c r="X31" s="108"/>
      <c r="Y31" s="108"/>
      <c r="Z31" s="239"/>
      <c r="AA31" s="239"/>
      <c r="AB31" s="108"/>
      <c r="AC31" s="239"/>
      <c r="AD31" s="239"/>
      <c r="AE31" s="239"/>
      <c r="AF31" s="239"/>
      <c r="AG31" s="239"/>
      <c r="AH31" s="239"/>
      <c r="AI31" s="108"/>
      <c r="AJ31" s="108"/>
      <c r="AK31" s="239"/>
      <c r="AL31" s="239"/>
    </row>
    <row r="32" spans="2:38" x14ac:dyDescent="0.2">
      <c r="B32" s="225" t="s">
        <v>11</v>
      </c>
      <c r="C32" s="226"/>
      <c r="D32" s="255">
        <f>COUNT(E11:E28)</f>
        <v>12</v>
      </c>
      <c r="E32" s="210"/>
      <c r="F32" s="209">
        <f>COUNT(G11:G28)</f>
        <v>12</v>
      </c>
      <c r="G32" s="210"/>
      <c r="H32" s="16">
        <f>COUNT(H11:H28)</f>
        <v>12</v>
      </c>
      <c r="I32" s="209">
        <f>COUNT(J11:J28)</f>
        <v>12</v>
      </c>
      <c r="J32" s="210"/>
      <c r="K32" s="209">
        <f>COUNT(L11:L28)</f>
        <v>12</v>
      </c>
      <c r="L32" s="210"/>
      <c r="M32" s="209">
        <f>COUNT(N11:N28)</f>
        <v>12</v>
      </c>
      <c r="N32" s="210"/>
      <c r="O32" s="16">
        <f>COUNT(O11:O28)</f>
        <v>12</v>
      </c>
      <c r="P32" s="16">
        <f>COUNT(P11:P28)</f>
        <v>12</v>
      </c>
      <c r="Q32" s="209">
        <f>COUNT(R11:R28)</f>
        <v>12</v>
      </c>
      <c r="R32" s="256"/>
      <c r="S32" s="2">
        <f>COUNT(S11:S28)</f>
        <v>12</v>
      </c>
      <c r="T32" s="2">
        <f>COUNT(T11:T28)</f>
        <v>12</v>
      </c>
      <c r="W32" s="225" t="s">
        <v>11</v>
      </c>
      <c r="X32" s="226"/>
      <c r="Y32" s="16">
        <f>COUNT(Y11:Y28)</f>
        <v>0</v>
      </c>
      <c r="Z32" s="209">
        <f>COUNT(AA11:AA28)</f>
        <v>0</v>
      </c>
      <c r="AA32" s="210">
        <f>COUNT(AA11:AA28)</f>
        <v>0</v>
      </c>
      <c r="AB32" s="16">
        <f>COUNT(AB11:AB28)</f>
        <v>0</v>
      </c>
      <c r="AC32" s="209">
        <f>COUNT(AD11:AD28)</f>
        <v>0</v>
      </c>
      <c r="AD32" s="210"/>
      <c r="AE32" s="209">
        <f>COUNT(AF11:AF28)</f>
        <v>0</v>
      </c>
      <c r="AF32" s="210"/>
      <c r="AG32" s="209">
        <f>COUNT(AH11:AH28)</f>
        <v>0</v>
      </c>
      <c r="AH32" s="210"/>
      <c r="AI32" s="16">
        <f>COUNT(AI11:AI28)</f>
        <v>0</v>
      </c>
      <c r="AJ32" s="16">
        <f>COUNT(AJ11:AJ28)</f>
        <v>0</v>
      </c>
      <c r="AK32" s="209">
        <f>COUNT(AL11:AL28)</f>
        <v>0</v>
      </c>
      <c r="AL32" s="210"/>
    </row>
    <row r="33" spans="2:42" x14ac:dyDescent="0.2">
      <c r="B33" s="25"/>
      <c r="C33" s="26"/>
      <c r="D33" s="254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8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8"/>
    </row>
    <row r="34" spans="2:42" x14ac:dyDescent="0.2">
      <c r="B34" s="218" t="s">
        <v>12</v>
      </c>
      <c r="C34" s="219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6.95</v>
      </c>
      <c r="I34" s="220">
        <f>MIN(J11:J28)</f>
        <v>21</v>
      </c>
      <c r="J34" s="242"/>
      <c r="K34" s="108" t="s">
        <v>10</v>
      </c>
      <c r="L34" s="12">
        <f>MIN(L11:L28)</f>
        <v>5</v>
      </c>
      <c r="M34" s="12" t="s">
        <v>10</v>
      </c>
      <c r="N34" s="13">
        <f>MIN(N11:N28)</f>
        <v>3.1</v>
      </c>
      <c r="O34" s="13">
        <f>MIN(O11:O28)</f>
        <v>0.23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52</v>
      </c>
      <c r="T34" s="83">
        <f>MIN(T8:T26)</f>
        <v>58</v>
      </c>
      <c r="W34" s="218" t="s">
        <v>12</v>
      </c>
      <c r="X34" s="219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20">
        <f>MIN(AD11:AD28)</f>
        <v>0</v>
      </c>
      <c r="AD34" s="242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4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8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8"/>
    </row>
    <row r="36" spans="2:42" x14ac:dyDescent="0.2">
      <c r="B36" s="218" t="s">
        <v>13</v>
      </c>
      <c r="C36" s="219"/>
      <c r="D36" s="257">
        <f>SUM(E11:E28)/D32</f>
        <v>5</v>
      </c>
      <c r="E36" s="223">
        <f>SUM(E11:E31)/9</f>
        <v>6.666666666666667</v>
      </c>
      <c r="F36" s="222">
        <f>SUM(G11:G28)/F32</f>
        <v>7</v>
      </c>
      <c r="G36" s="223"/>
      <c r="H36" s="110">
        <f>SUM(H11:H28)/H32</f>
        <v>7.294999999999999</v>
      </c>
      <c r="I36" s="222">
        <f>SUM(J11:J28)/I32</f>
        <v>100.58333333333333</v>
      </c>
      <c r="J36" s="223"/>
      <c r="K36" s="222">
        <f>SUM(L11:L28)/K32</f>
        <v>5</v>
      </c>
      <c r="L36" s="223">
        <f>SUM(L11:L31)/9</f>
        <v>6.666666666666667</v>
      </c>
      <c r="M36" s="222">
        <f>SUM(N11:N28)/M32</f>
        <v>4.0583333333333336</v>
      </c>
      <c r="N36" s="223"/>
      <c r="O36" s="110">
        <f>SUM(O11:O28)/O32</f>
        <v>0.93166666666666664</v>
      </c>
      <c r="P36" s="168">
        <f>SUM(P11:P28)/P32</f>
        <v>0.25500000000000006</v>
      </c>
      <c r="Q36" s="222">
        <f>SUM(R11:R28)/Q32</f>
        <v>0.53333333333333333</v>
      </c>
      <c r="R36" s="224"/>
      <c r="S36" s="141">
        <f>SUM(S8:S26)/S32</f>
        <v>63.083333333333336</v>
      </c>
      <c r="T36" s="141">
        <f>SUM(T8:T26)/T32</f>
        <v>67.666666666666671</v>
      </c>
      <c r="W36" s="218" t="s">
        <v>13</v>
      </c>
      <c r="X36" s="219"/>
      <c r="Y36" s="109" t="e">
        <f>SUM(Y11:Y28)/Y32</f>
        <v>#DIV/0!</v>
      </c>
      <c r="Z36" s="222" t="e">
        <f>SUM(AA11:AA28)/Z32</f>
        <v>#DIV/0!</v>
      </c>
      <c r="AA36" s="223"/>
      <c r="AB36" s="110" t="e">
        <f>SUM(AB11:AB28)/AB32</f>
        <v>#DIV/0!</v>
      </c>
      <c r="AC36" s="222" t="e">
        <f>SUM(AD11:AD28)/AC32</f>
        <v>#DIV/0!</v>
      </c>
      <c r="AD36" s="223"/>
      <c r="AE36" s="222" t="e">
        <f>SUM(AF11:AF28)/AE32</f>
        <v>#DIV/0!</v>
      </c>
      <c r="AF36" s="223">
        <f>SUM(AF11:AF31)/9</f>
        <v>0</v>
      </c>
      <c r="AG36" s="222" t="e">
        <f>SUM(AH11:AH28)/AG32</f>
        <v>#DIV/0!</v>
      </c>
      <c r="AH36" s="223"/>
      <c r="AI36" s="110" t="e">
        <f>SUM(AI11:AI28)/AI32</f>
        <v>#DIV/0!</v>
      </c>
      <c r="AJ36" s="110" t="e">
        <f>SUM(AJ11:AJ25)/AJ32</f>
        <v>#DIV/0!</v>
      </c>
      <c r="AK36" s="222" t="e">
        <f>SUM(AL11:AL28)/AK32</f>
        <v>#DIV/0!</v>
      </c>
      <c r="AL36" s="224"/>
    </row>
    <row r="37" spans="2:42" x14ac:dyDescent="0.2">
      <c r="B37" s="25"/>
      <c r="C37" s="26"/>
      <c r="D37" s="254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8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8"/>
    </row>
    <row r="38" spans="2:42" ht="13.5" thickBot="1" x14ac:dyDescent="0.25">
      <c r="B38" s="215" t="s">
        <v>14</v>
      </c>
      <c r="C38" s="216"/>
      <c r="D38" s="258">
        <f>MAX(E11:E28)</f>
        <v>5</v>
      </c>
      <c r="E38" s="207"/>
      <c r="F38" s="206">
        <f>MAX(G11:G28)</f>
        <v>23</v>
      </c>
      <c r="G38" s="207"/>
      <c r="H38" s="15">
        <f>MAX(H11:H28)</f>
        <v>7.72</v>
      </c>
      <c r="I38" s="206">
        <f>MAX(J11:J28)</f>
        <v>390</v>
      </c>
      <c r="J38" s="207"/>
      <c r="K38" s="206">
        <f>MAX(L11:L28)</f>
        <v>5</v>
      </c>
      <c r="L38" s="207"/>
      <c r="M38" s="206">
        <f>MAX(N11:N28)</f>
        <v>5.8</v>
      </c>
      <c r="N38" s="207"/>
      <c r="O38" s="15">
        <f>MAX(O11:O28)</f>
        <v>2.4</v>
      </c>
      <c r="P38" s="15">
        <f>MAX(P11:P28)</f>
        <v>0.51</v>
      </c>
      <c r="Q38" s="206">
        <f>MAX(R11:R28)</f>
        <v>0.7</v>
      </c>
      <c r="R38" s="217"/>
      <c r="S38" s="83">
        <f>MAX(S8:S26)</f>
        <v>71</v>
      </c>
      <c r="T38" s="83">
        <f>MAX(T8:T26)</f>
        <v>75</v>
      </c>
      <c r="W38" s="215" t="s">
        <v>14</v>
      </c>
      <c r="X38" s="216"/>
      <c r="Y38" s="14">
        <f>MAX(Y11:Y28)</f>
        <v>0</v>
      </c>
      <c r="Z38" s="206">
        <f>MAX(AA11:AA28)</f>
        <v>0</v>
      </c>
      <c r="AA38" s="207"/>
      <c r="AB38" s="15">
        <f>MAX(AB11:AB28)</f>
        <v>0</v>
      </c>
      <c r="AC38" s="206">
        <f>MAX(AD11:AD28)</f>
        <v>0</v>
      </c>
      <c r="AD38" s="207"/>
      <c r="AE38" s="206">
        <f>MAX(AF11:AF28)</f>
        <v>0</v>
      </c>
      <c r="AF38" s="207"/>
      <c r="AG38" s="206">
        <f>MAX(AH11:AH28)</f>
        <v>0</v>
      </c>
      <c r="AH38" s="207"/>
      <c r="AI38" s="15">
        <f>MAX(AI11:AI28)</f>
        <v>0</v>
      </c>
      <c r="AJ38" s="15">
        <f>MAX(AJ11:AJ25)</f>
        <v>0</v>
      </c>
      <c r="AK38" s="206">
        <f>MAX(AL11:AL28)</f>
        <v>0</v>
      </c>
      <c r="AL38" s="217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46" t="s">
        <v>18</v>
      </c>
      <c r="P42" s="246"/>
      <c r="Q42" s="19"/>
      <c r="R42" s="23"/>
      <c r="S42" s="23"/>
      <c r="T42" s="23"/>
      <c r="Z42" s="18" t="s">
        <v>17</v>
      </c>
      <c r="AA42" s="18"/>
      <c r="AB42" s="5"/>
      <c r="AK42" s="246" t="s">
        <v>18</v>
      </c>
      <c r="AL42" s="246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40">
        <v>2</v>
      </c>
      <c r="I44" s="241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40" t="s">
        <v>48</v>
      </c>
      <c r="I45" s="241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40" t="s">
        <v>20</v>
      </c>
      <c r="I46" s="241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1">
        <v>45412</v>
      </c>
      <c r="I47" s="212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8" t="s">
        <v>23</v>
      </c>
      <c r="E49" s="214"/>
      <c r="F49" s="213" t="s">
        <v>3</v>
      </c>
      <c r="G49" s="214"/>
      <c r="H49" s="4" t="s">
        <v>4</v>
      </c>
      <c r="I49" s="213" t="s">
        <v>5</v>
      </c>
      <c r="J49" s="214"/>
      <c r="K49" s="213" t="s">
        <v>6</v>
      </c>
      <c r="L49" s="214"/>
      <c r="M49" s="213" t="s">
        <v>7</v>
      </c>
      <c r="N49" s="214"/>
      <c r="O49" s="3" t="s">
        <v>8</v>
      </c>
      <c r="P49" s="3" t="s">
        <v>27</v>
      </c>
      <c r="Q49" s="213" t="s">
        <v>9</v>
      </c>
      <c r="R49" s="227"/>
      <c r="S49" s="80" t="s">
        <v>37</v>
      </c>
      <c r="T49" s="80" t="s">
        <v>38</v>
      </c>
      <c r="X49" s="24" t="s">
        <v>22</v>
      </c>
      <c r="Y49" s="67" t="s">
        <v>35</v>
      </c>
      <c r="Z49" s="238" t="s">
        <v>23</v>
      </c>
      <c r="AA49" s="214"/>
      <c r="AB49" s="213" t="s">
        <v>3</v>
      </c>
      <c r="AC49" s="214"/>
      <c r="AD49" s="4" t="s">
        <v>4</v>
      </c>
      <c r="AE49" s="213" t="s">
        <v>8</v>
      </c>
      <c r="AF49" s="227"/>
    </row>
    <row r="50" spans="2:39" s="1" customFormat="1" ht="15.75" customHeight="1" x14ac:dyDescent="0.2">
      <c r="B50" s="228"/>
      <c r="C50" s="228"/>
      <c r="D50" s="230" t="s">
        <v>24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3"/>
      <c r="S50" s="2"/>
      <c r="T50" s="2"/>
      <c r="X50" s="228"/>
      <c r="Y50" s="228"/>
      <c r="Z50" s="230"/>
      <c r="AA50" s="231"/>
      <c r="AB50" s="231"/>
      <c r="AC50" s="231"/>
      <c r="AD50" s="231"/>
      <c r="AE50" s="231"/>
      <c r="AF50" s="243"/>
      <c r="AG50"/>
      <c r="AH50"/>
      <c r="AI50"/>
      <c r="AJ50" s="2"/>
      <c r="AK50" s="2"/>
    </row>
    <row r="51" spans="2:39" s="1" customFormat="1" ht="13.5" thickBot="1" x14ac:dyDescent="0.25">
      <c r="B51" s="229"/>
      <c r="C51" s="229"/>
      <c r="D51" s="234" t="s">
        <v>25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44"/>
      <c r="S51" s="2"/>
      <c r="T51" s="2"/>
      <c r="X51" s="229"/>
      <c r="Y51" s="229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45026</v>
      </c>
      <c r="C52" s="119">
        <v>45039</v>
      </c>
      <c r="D52" s="153" t="s">
        <v>10</v>
      </c>
      <c r="E52" s="157">
        <v>5</v>
      </c>
      <c r="F52" s="158"/>
      <c r="G52" s="157">
        <v>6</v>
      </c>
      <c r="H52" s="155">
        <v>7.74</v>
      </c>
      <c r="I52" s="158"/>
      <c r="J52" s="157">
        <v>61</v>
      </c>
      <c r="K52" s="154" t="s">
        <v>10</v>
      </c>
      <c r="L52" s="157">
        <v>5</v>
      </c>
      <c r="M52" s="158"/>
      <c r="N52" s="157">
        <v>5.9</v>
      </c>
      <c r="O52" s="155">
        <v>0.38</v>
      </c>
      <c r="P52" s="155">
        <v>0.28999999999999998</v>
      </c>
      <c r="Q52" s="156" t="s">
        <v>10</v>
      </c>
      <c r="R52" s="160">
        <v>0.5</v>
      </c>
      <c r="S52" s="171">
        <v>66</v>
      </c>
      <c r="T52" s="171">
        <v>70</v>
      </c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45056</v>
      </c>
      <c r="C53" s="119">
        <v>45069</v>
      </c>
      <c r="D53" s="153" t="s">
        <v>10</v>
      </c>
      <c r="E53" s="157">
        <v>5</v>
      </c>
      <c r="F53" s="158"/>
      <c r="G53" s="157">
        <v>5</v>
      </c>
      <c r="H53" s="155">
        <v>8.0399999999999991</v>
      </c>
      <c r="I53" s="158"/>
      <c r="J53" s="157">
        <v>12</v>
      </c>
      <c r="K53" s="154" t="s">
        <v>10</v>
      </c>
      <c r="L53" s="157">
        <v>5</v>
      </c>
      <c r="M53" s="158"/>
      <c r="N53" s="157">
        <v>6.5</v>
      </c>
      <c r="O53" s="155">
        <v>0.37</v>
      </c>
      <c r="P53" s="155">
        <v>0.2</v>
      </c>
      <c r="Q53" s="156"/>
      <c r="R53" s="160">
        <v>1.3</v>
      </c>
      <c r="S53" s="171">
        <v>73</v>
      </c>
      <c r="T53" s="171">
        <v>76</v>
      </c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45097</v>
      </c>
      <c r="C54" s="119">
        <v>45111</v>
      </c>
      <c r="D54" s="153" t="s">
        <v>10</v>
      </c>
      <c r="E54" s="157">
        <v>5</v>
      </c>
      <c r="F54" s="154"/>
      <c r="G54" s="157">
        <v>16</v>
      </c>
      <c r="H54" s="155">
        <v>9.4</v>
      </c>
      <c r="I54" s="154"/>
      <c r="J54" s="157">
        <v>1</v>
      </c>
      <c r="K54" s="154" t="s">
        <v>10</v>
      </c>
      <c r="L54" s="157">
        <v>5</v>
      </c>
      <c r="M54" s="154"/>
      <c r="N54" s="157">
        <v>4.3</v>
      </c>
      <c r="O54" s="155">
        <v>0.26</v>
      </c>
      <c r="P54" s="155">
        <v>0.2</v>
      </c>
      <c r="Q54" s="156" t="s">
        <v>10</v>
      </c>
      <c r="R54" s="160">
        <v>0.5</v>
      </c>
      <c r="S54" s="171">
        <v>70</v>
      </c>
      <c r="T54" s="171">
        <v>74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>
        <v>45120</v>
      </c>
      <c r="C55" s="119">
        <v>45132</v>
      </c>
      <c r="D55" s="153" t="s">
        <v>10</v>
      </c>
      <c r="E55" s="144">
        <v>5</v>
      </c>
      <c r="F55" s="123"/>
      <c r="G55" s="144">
        <v>29</v>
      </c>
      <c r="H55" s="166">
        <v>9.34</v>
      </c>
      <c r="I55" s="154"/>
      <c r="J55" s="161">
        <v>1</v>
      </c>
      <c r="K55" s="154" t="s">
        <v>10</v>
      </c>
      <c r="L55" s="144">
        <v>5</v>
      </c>
      <c r="M55" s="123"/>
      <c r="N55" s="144">
        <v>5.4</v>
      </c>
      <c r="O55" s="128">
        <v>0.34</v>
      </c>
      <c r="P55" s="155">
        <v>0.37</v>
      </c>
      <c r="Q55" s="120"/>
      <c r="R55" s="145">
        <v>0.7</v>
      </c>
      <c r="S55" s="88">
        <v>71</v>
      </c>
      <c r="T55" s="88">
        <v>75</v>
      </c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>
        <v>45153</v>
      </c>
      <c r="C56" s="119">
        <v>45167</v>
      </c>
      <c r="D56" s="153" t="s">
        <v>10</v>
      </c>
      <c r="E56" s="144">
        <v>5</v>
      </c>
      <c r="F56" s="123"/>
      <c r="G56" s="144">
        <v>8</v>
      </c>
      <c r="H56" s="128">
        <v>7.32</v>
      </c>
      <c r="I56" s="123"/>
      <c r="J56" s="144">
        <v>2</v>
      </c>
      <c r="K56" s="167" t="s">
        <v>10</v>
      </c>
      <c r="L56" s="144">
        <v>5</v>
      </c>
      <c r="M56" s="123"/>
      <c r="N56" s="144">
        <v>6.3</v>
      </c>
      <c r="O56" s="128">
        <v>0.39</v>
      </c>
      <c r="P56" s="155">
        <v>0.21</v>
      </c>
      <c r="Q56" s="120"/>
      <c r="R56" s="145">
        <v>2.8</v>
      </c>
      <c r="S56" s="88">
        <v>71</v>
      </c>
      <c r="T56" s="88">
        <v>75</v>
      </c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>
        <v>45182</v>
      </c>
      <c r="C57" s="119">
        <v>45196</v>
      </c>
      <c r="D57" s="153" t="s">
        <v>10</v>
      </c>
      <c r="E57" s="144">
        <v>5</v>
      </c>
      <c r="F57" s="123"/>
      <c r="G57" s="144">
        <v>8</v>
      </c>
      <c r="H57" s="128">
        <v>7.54</v>
      </c>
      <c r="I57" s="154"/>
      <c r="J57" s="169">
        <v>23</v>
      </c>
      <c r="K57" s="154" t="s">
        <v>10</v>
      </c>
      <c r="L57" s="144">
        <v>5</v>
      </c>
      <c r="M57" s="123"/>
      <c r="N57" s="144">
        <v>7.8</v>
      </c>
      <c r="O57" s="128">
        <v>0.6</v>
      </c>
      <c r="P57" s="155">
        <v>0.22</v>
      </c>
      <c r="Q57" s="120"/>
      <c r="R57" s="145">
        <v>2.1</v>
      </c>
      <c r="S57" s="88">
        <v>69</v>
      </c>
      <c r="T57" s="88">
        <v>73</v>
      </c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>
        <v>45216</v>
      </c>
      <c r="C58" s="119">
        <v>45226</v>
      </c>
      <c r="D58" s="153" t="s">
        <v>10</v>
      </c>
      <c r="E58" s="144">
        <v>5</v>
      </c>
      <c r="F58" s="123"/>
      <c r="G58" s="144">
        <v>6</v>
      </c>
      <c r="H58" s="128">
        <v>7.14</v>
      </c>
      <c r="I58" s="154"/>
      <c r="J58" s="170">
        <v>22</v>
      </c>
      <c r="K58" s="156" t="s">
        <v>10</v>
      </c>
      <c r="L58" s="144">
        <v>5</v>
      </c>
      <c r="M58" s="123"/>
      <c r="N58" s="144">
        <v>3.7</v>
      </c>
      <c r="O58" s="128">
        <v>0.28999999999999998</v>
      </c>
      <c r="P58" s="128">
        <v>0.24</v>
      </c>
      <c r="Q58" s="120" t="s">
        <v>10</v>
      </c>
      <c r="R58" s="145">
        <v>0.5</v>
      </c>
      <c r="S58" s="88">
        <v>61</v>
      </c>
      <c r="T58" s="88">
        <v>66</v>
      </c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>
        <v>45251</v>
      </c>
      <c r="C59" s="119" t="s">
        <v>56</v>
      </c>
      <c r="D59" s="153" t="s">
        <v>10</v>
      </c>
      <c r="E59" s="144">
        <v>5</v>
      </c>
      <c r="F59" s="154"/>
      <c r="G59" s="157">
        <v>7</v>
      </c>
      <c r="H59" s="155">
        <v>7.73</v>
      </c>
      <c r="I59" s="154"/>
      <c r="J59" s="161">
        <v>51</v>
      </c>
      <c r="K59" s="156" t="s">
        <v>10</v>
      </c>
      <c r="L59" s="144">
        <v>5</v>
      </c>
      <c r="M59" s="154"/>
      <c r="N59" s="157">
        <v>3.3</v>
      </c>
      <c r="O59" s="155">
        <v>0.98</v>
      </c>
      <c r="P59" s="155">
        <v>0.31</v>
      </c>
      <c r="Q59" s="156" t="s">
        <v>10</v>
      </c>
      <c r="R59" s="145">
        <v>0.5</v>
      </c>
      <c r="S59" s="171">
        <v>62</v>
      </c>
      <c r="T59" s="171">
        <v>67</v>
      </c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>
        <v>45272</v>
      </c>
      <c r="C60" s="119">
        <v>45294</v>
      </c>
      <c r="D60" s="153" t="s">
        <v>10</v>
      </c>
      <c r="E60" s="144">
        <v>5</v>
      </c>
      <c r="F60" s="154"/>
      <c r="G60" s="157">
        <v>13</v>
      </c>
      <c r="H60" s="155">
        <v>8.67</v>
      </c>
      <c r="I60" s="154"/>
      <c r="J60" s="161">
        <v>90</v>
      </c>
      <c r="K60" s="156" t="s">
        <v>10</v>
      </c>
      <c r="L60" s="144">
        <v>5</v>
      </c>
      <c r="M60" s="154"/>
      <c r="N60" s="157">
        <v>3.8</v>
      </c>
      <c r="O60" s="155">
        <v>1.6</v>
      </c>
      <c r="P60" s="155">
        <v>0.2</v>
      </c>
      <c r="Q60" s="156"/>
      <c r="R60" s="145">
        <v>1</v>
      </c>
      <c r="S60" s="171">
        <v>55</v>
      </c>
      <c r="T60" s="171">
        <v>59</v>
      </c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>
        <v>45307</v>
      </c>
      <c r="C61" s="119">
        <v>45321</v>
      </c>
      <c r="D61" s="153" t="s">
        <v>10</v>
      </c>
      <c r="E61" s="144">
        <v>5</v>
      </c>
      <c r="F61" s="123"/>
      <c r="G61" s="144">
        <v>13</v>
      </c>
      <c r="H61" s="128">
        <v>8.4600000000000009</v>
      </c>
      <c r="I61" s="154"/>
      <c r="J61" s="161">
        <v>20</v>
      </c>
      <c r="K61" s="156" t="s">
        <v>10</v>
      </c>
      <c r="L61" s="144">
        <v>5</v>
      </c>
      <c r="M61" s="123"/>
      <c r="N61" s="144">
        <v>3.5</v>
      </c>
      <c r="O61" s="128">
        <v>1.6</v>
      </c>
      <c r="P61" s="155">
        <v>0.2</v>
      </c>
      <c r="Q61" s="156" t="s">
        <v>10</v>
      </c>
      <c r="R61" s="145">
        <v>0.5</v>
      </c>
      <c r="S61" s="88">
        <v>62</v>
      </c>
      <c r="T61" s="88">
        <v>67</v>
      </c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>
        <v>45343</v>
      </c>
      <c r="C62" s="119">
        <v>45357</v>
      </c>
      <c r="D62" s="153" t="s">
        <v>10</v>
      </c>
      <c r="E62" s="144">
        <v>5</v>
      </c>
      <c r="F62" s="123"/>
      <c r="G62" s="144">
        <v>6</v>
      </c>
      <c r="H62" s="128">
        <v>7.54</v>
      </c>
      <c r="I62" s="123"/>
      <c r="J62" s="144">
        <v>83</v>
      </c>
      <c r="K62" s="156" t="s">
        <v>10</v>
      </c>
      <c r="L62" s="144">
        <v>5</v>
      </c>
      <c r="M62" s="123"/>
      <c r="N62" s="144">
        <v>4.8</v>
      </c>
      <c r="O62" s="128">
        <v>0.92</v>
      </c>
      <c r="P62" s="155">
        <v>0.2</v>
      </c>
      <c r="Q62" s="156" t="s">
        <v>10</v>
      </c>
      <c r="R62" s="145">
        <v>0.5</v>
      </c>
      <c r="S62" s="88">
        <v>64</v>
      </c>
      <c r="T62" s="88">
        <v>68</v>
      </c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>
        <v>45364</v>
      </c>
      <c r="C63" s="119">
        <v>45376</v>
      </c>
      <c r="D63" s="153" t="s">
        <v>10</v>
      </c>
      <c r="E63" s="144">
        <v>5</v>
      </c>
      <c r="F63" s="123"/>
      <c r="G63" s="144">
        <v>10</v>
      </c>
      <c r="H63" s="128">
        <v>7.64</v>
      </c>
      <c r="I63" s="123"/>
      <c r="J63" s="144">
        <v>180</v>
      </c>
      <c r="K63" s="156" t="s">
        <v>10</v>
      </c>
      <c r="L63" s="144">
        <v>5</v>
      </c>
      <c r="M63" s="123"/>
      <c r="N63" s="144">
        <v>5.5</v>
      </c>
      <c r="O63" s="128">
        <v>1.1000000000000001</v>
      </c>
      <c r="P63" s="128">
        <v>0.24</v>
      </c>
      <c r="Q63" s="156"/>
      <c r="R63" s="145">
        <v>1.8</v>
      </c>
      <c r="S63" s="88">
        <v>65</v>
      </c>
      <c r="T63" s="88">
        <v>70</v>
      </c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 t="s">
        <v>57</v>
      </c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9"/>
      <c r="G74" s="239"/>
      <c r="H74" s="108"/>
      <c r="I74" s="239"/>
      <c r="J74" s="239"/>
      <c r="K74" s="239"/>
      <c r="L74" s="239"/>
      <c r="M74" s="239"/>
      <c r="N74" s="239"/>
      <c r="O74" s="108"/>
      <c r="P74" s="108"/>
      <c r="Q74" s="239"/>
      <c r="R74" s="239"/>
      <c r="S74" s="108"/>
      <c r="T74" s="108"/>
    </row>
    <row r="75" spans="2:39" s="2" customFormat="1" ht="12.75" customHeight="1" x14ac:dyDescent="0.2">
      <c r="B75" s="225" t="s">
        <v>11</v>
      </c>
      <c r="C75" s="226"/>
      <c r="D75" s="255">
        <f>COUNT(E52:E71)</f>
        <v>12</v>
      </c>
      <c r="E75" s="210"/>
      <c r="F75" s="209">
        <f>COUNT(G52:G71)</f>
        <v>12</v>
      </c>
      <c r="G75" s="210">
        <f>COUNT(G52:G68)</f>
        <v>12</v>
      </c>
      <c r="H75" s="16">
        <f>COUNT(H52:H71)</f>
        <v>12</v>
      </c>
      <c r="I75" s="209">
        <f>COUNT(J52:J71)</f>
        <v>12</v>
      </c>
      <c r="J75" s="210"/>
      <c r="K75" s="209">
        <f>COUNT(L52:L71)</f>
        <v>12</v>
      </c>
      <c r="L75" s="210"/>
      <c r="M75" s="209">
        <f>COUNT(N52:N71)</f>
        <v>12</v>
      </c>
      <c r="N75" s="210"/>
      <c r="O75" s="16">
        <f>COUNT(O52:O71)</f>
        <v>12</v>
      </c>
      <c r="P75" s="16">
        <f>COUNT(P52:P71)</f>
        <v>12</v>
      </c>
      <c r="Q75" s="209">
        <f>COUNT(R52:R71)</f>
        <v>12</v>
      </c>
      <c r="R75" s="256"/>
      <c r="S75" s="2">
        <f>COUNT(S52:S71)</f>
        <v>12</v>
      </c>
      <c r="T75" s="2">
        <f>COUNT(T52:T71)</f>
        <v>12</v>
      </c>
    </row>
    <row r="76" spans="2:39" s="2" customFormat="1" ht="12.75" customHeight="1" x14ac:dyDescent="0.2">
      <c r="B76" s="25"/>
      <c r="C76" s="26"/>
      <c r="D76" s="254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8"/>
      <c r="S76" s="82"/>
      <c r="T76" s="82"/>
    </row>
    <row r="77" spans="2:39" s="2" customFormat="1" ht="12.75" customHeight="1" x14ac:dyDescent="0.2">
      <c r="B77" s="218" t="s">
        <v>12</v>
      </c>
      <c r="C77" s="219"/>
      <c r="D77" s="172" t="s">
        <v>10</v>
      </c>
      <c r="E77" s="12">
        <f>MIN(E52:E71)</f>
        <v>5</v>
      </c>
      <c r="F77" s="108"/>
      <c r="G77" s="12">
        <f>MIN(G52:G68)</f>
        <v>5</v>
      </c>
      <c r="H77" s="13">
        <f>MIN(H52:H68)</f>
        <v>7.14</v>
      </c>
      <c r="I77" s="220">
        <f>MIN(J52:J68)</f>
        <v>1</v>
      </c>
      <c r="J77" s="221"/>
      <c r="K77" s="108" t="s">
        <v>10</v>
      </c>
      <c r="L77" s="12">
        <f>MIN(L52:L68)</f>
        <v>5</v>
      </c>
      <c r="M77" s="12" t="s">
        <v>10</v>
      </c>
      <c r="N77" s="13">
        <f>MIN(N52:N68)</f>
        <v>3.3</v>
      </c>
      <c r="O77" s="13">
        <f>MIN(O52:O68)</f>
        <v>0.26</v>
      </c>
      <c r="P77" s="13">
        <f>MIN(P52:P68)</f>
        <v>0.2</v>
      </c>
      <c r="Q77" s="108" t="s">
        <v>10</v>
      </c>
      <c r="R77" s="17">
        <f>MIN(R52:R68)</f>
        <v>0.5</v>
      </c>
      <c r="S77" s="83">
        <f>MIN(S51:S69)</f>
        <v>55</v>
      </c>
      <c r="T77" s="83">
        <f>MIN(T51:T69)</f>
        <v>59</v>
      </c>
    </row>
    <row r="78" spans="2:39" s="2" customFormat="1" ht="13.5" customHeight="1" x14ac:dyDescent="0.2">
      <c r="B78" s="25"/>
      <c r="C78" s="26"/>
      <c r="D78" s="254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8"/>
      <c r="S78" s="82"/>
      <c r="T78" s="82"/>
    </row>
    <row r="79" spans="2:39" s="2" customFormat="1" ht="12.75" customHeight="1" x14ac:dyDescent="0.2">
      <c r="B79" s="218" t="s">
        <v>13</v>
      </c>
      <c r="C79" s="219"/>
      <c r="D79" s="257">
        <f>SUM(E52:E71)/D75</f>
        <v>5</v>
      </c>
      <c r="E79" s="223">
        <f>SUM(E52:E74)/9</f>
        <v>6.666666666666667</v>
      </c>
      <c r="F79" s="222">
        <f>SUM(G52:G68)/F75</f>
        <v>10.583333333333334</v>
      </c>
      <c r="G79" s="223"/>
      <c r="H79" s="110">
        <f>SUM(H52:H68)/H75</f>
        <v>8.0466666666666669</v>
      </c>
      <c r="I79" s="222">
        <f>SUM(J52:J68)/I75</f>
        <v>45.5</v>
      </c>
      <c r="J79" s="223"/>
      <c r="K79" s="222">
        <f>SUM(L52:L68)/K75</f>
        <v>5</v>
      </c>
      <c r="L79" s="223">
        <f>SUM(L52:L74)/9</f>
        <v>6.666666666666667</v>
      </c>
      <c r="M79" s="222">
        <f>SUM(N52:N68)/M75</f>
        <v>5.0666666666666664</v>
      </c>
      <c r="N79" s="223"/>
      <c r="O79" s="110">
        <f>SUM(O52:O68)/O75</f>
        <v>0.73583333333333334</v>
      </c>
      <c r="P79" s="110">
        <f>SUM(P52:P68)/P75</f>
        <v>0.24000000000000007</v>
      </c>
      <c r="Q79" s="222">
        <f>SUM(R52:R68)/Q75</f>
        <v>1.0583333333333333</v>
      </c>
      <c r="R79" s="224"/>
      <c r="S79" s="141">
        <f>SUM(S51:S69)/S75</f>
        <v>65.75</v>
      </c>
      <c r="T79" s="141">
        <f>SUM(T51:T69)/T75</f>
        <v>70</v>
      </c>
    </row>
    <row r="80" spans="2:39" s="2" customFormat="1" x14ac:dyDescent="0.2">
      <c r="B80" s="25"/>
      <c r="C80" s="26"/>
      <c r="D80" s="254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8"/>
      <c r="S80" s="82"/>
      <c r="T80" s="82"/>
    </row>
    <row r="81" spans="1:39" s="2" customFormat="1" ht="13.5" customHeight="1" thickBot="1" x14ac:dyDescent="0.25">
      <c r="B81" s="215" t="s">
        <v>14</v>
      </c>
      <c r="C81" s="216"/>
      <c r="D81" s="258">
        <f>MAX(E52:E71)</f>
        <v>5</v>
      </c>
      <c r="E81" s="207"/>
      <c r="F81" s="206">
        <f>MAX(G52:G68)</f>
        <v>29</v>
      </c>
      <c r="G81" s="207"/>
      <c r="H81" s="15">
        <f>MAX(H52:H68)</f>
        <v>9.4</v>
      </c>
      <c r="I81" s="206">
        <f>MAX(J52:J68)</f>
        <v>180</v>
      </c>
      <c r="J81" s="207"/>
      <c r="K81" s="206">
        <f>MAX(L52:L68)</f>
        <v>5</v>
      </c>
      <c r="L81" s="207"/>
      <c r="M81" s="206">
        <f>MAX(N52:N68)</f>
        <v>7.8</v>
      </c>
      <c r="N81" s="207"/>
      <c r="O81" s="15">
        <f>MAX(O52:O68)</f>
        <v>1.6</v>
      </c>
      <c r="P81" s="15">
        <f>MAX(P52:P68)</f>
        <v>0.37</v>
      </c>
      <c r="Q81" s="206">
        <f>MAX(R52:R68)</f>
        <v>2.8</v>
      </c>
      <c r="R81" s="217"/>
      <c r="S81" s="83">
        <f>MAX(S51:S69)</f>
        <v>73</v>
      </c>
      <c r="T81" s="83">
        <f>MAX(T51:T69)</f>
        <v>76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7624-B949-4FB6-B6ED-89C130798A30}">
  <sheetPr>
    <pageSetUpPr fitToPage="1"/>
  </sheetPr>
  <dimension ref="A1:AP88"/>
  <sheetViews>
    <sheetView zoomScale="85" zoomScaleNormal="85" workbookViewId="0">
      <selection activeCell="H3" sqref="H3:I3"/>
    </sheetView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 t="s">
        <v>32</v>
      </c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58</v>
      </c>
      <c r="I4" s="241"/>
      <c r="W4"/>
      <c r="Y4" s="18" t="s">
        <v>2</v>
      </c>
      <c r="Z4" s="5"/>
      <c r="AB4" s="240" t="s">
        <v>58</v>
      </c>
      <c r="AC4" s="241"/>
    </row>
    <row r="5" spans="1:38" ht="16.5" thickBot="1" x14ac:dyDescent="0.3">
      <c r="D5" s="18" t="s">
        <v>19</v>
      </c>
      <c r="E5" s="18"/>
      <c r="F5" s="5"/>
      <c r="H5" s="62" t="s">
        <v>55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119">
        <v>45392</v>
      </c>
      <c r="C11" s="119">
        <v>45405</v>
      </c>
      <c r="D11" s="153" t="s">
        <v>10</v>
      </c>
      <c r="E11" s="157">
        <v>5</v>
      </c>
      <c r="F11" s="158"/>
      <c r="G11" s="157">
        <v>1</v>
      </c>
      <c r="H11" s="203">
        <v>7.3</v>
      </c>
      <c r="I11" s="158"/>
      <c r="J11" s="170">
        <v>100</v>
      </c>
      <c r="K11" s="154" t="s">
        <v>10</v>
      </c>
      <c r="L11" s="157">
        <v>5</v>
      </c>
      <c r="M11" s="158"/>
      <c r="N11" s="157">
        <v>7.1</v>
      </c>
      <c r="O11" s="155">
        <v>0.52</v>
      </c>
      <c r="P11" s="155">
        <v>0.22</v>
      </c>
      <c r="Q11" s="156" t="s">
        <v>10</v>
      </c>
      <c r="R11" s="160">
        <v>0.5</v>
      </c>
      <c r="S11" s="171">
        <v>68</v>
      </c>
      <c r="T11" s="171">
        <v>73</v>
      </c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45426</v>
      </c>
      <c r="C12" s="119">
        <v>45439</v>
      </c>
      <c r="D12" s="153" t="s">
        <v>10</v>
      </c>
      <c r="E12" s="157">
        <v>5</v>
      </c>
      <c r="F12" s="158"/>
      <c r="G12" s="157">
        <v>2</v>
      </c>
      <c r="H12" s="155">
        <v>7.31</v>
      </c>
      <c r="I12" s="158"/>
      <c r="J12" s="157">
        <v>250</v>
      </c>
      <c r="K12" s="156" t="s">
        <v>10</v>
      </c>
      <c r="L12" s="157">
        <v>5</v>
      </c>
      <c r="M12" s="158"/>
      <c r="N12" s="157">
        <v>3.9</v>
      </c>
      <c r="O12" s="155">
        <v>0.19</v>
      </c>
      <c r="P12" s="155">
        <v>0.2</v>
      </c>
      <c r="Q12" s="156" t="s">
        <v>10</v>
      </c>
      <c r="R12" s="160">
        <v>0.5</v>
      </c>
      <c r="S12" s="171">
        <v>69</v>
      </c>
      <c r="T12" s="171">
        <v>73</v>
      </c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45462</v>
      </c>
      <c r="C13" s="119">
        <v>45471</v>
      </c>
      <c r="D13" s="153" t="s">
        <v>10</v>
      </c>
      <c r="E13" s="157">
        <v>5</v>
      </c>
      <c r="F13" s="158"/>
      <c r="G13" s="157">
        <v>2</v>
      </c>
      <c r="H13" s="155">
        <v>7.34</v>
      </c>
      <c r="I13" s="164"/>
      <c r="J13" s="163">
        <v>42</v>
      </c>
      <c r="K13" s="156" t="s">
        <v>10</v>
      </c>
      <c r="L13" s="157">
        <v>5</v>
      </c>
      <c r="M13" s="158"/>
      <c r="N13" s="157">
        <v>5.5</v>
      </c>
      <c r="O13" s="155">
        <v>0.2</v>
      </c>
      <c r="P13" s="155">
        <v>0.2</v>
      </c>
      <c r="Q13" s="156" t="s">
        <v>10</v>
      </c>
      <c r="R13" s="160">
        <v>0.5</v>
      </c>
      <c r="S13" s="171">
        <v>72</v>
      </c>
      <c r="T13" s="171">
        <v>74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>
        <v>45503</v>
      </c>
      <c r="C14" s="119">
        <v>45516</v>
      </c>
      <c r="D14" s="153" t="s">
        <v>10</v>
      </c>
      <c r="E14" s="144">
        <v>5</v>
      </c>
      <c r="F14" s="129"/>
      <c r="G14" s="144">
        <v>3</v>
      </c>
      <c r="H14" s="128">
        <v>7.03</v>
      </c>
      <c r="I14" s="154"/>
      <c r="J14" s="165">
        <v>18</v>
      </c>
      <c r="K14" s="156" t="s">
        <v>10</v>
      </c>
      <c r="L14" s="144">
        <v>5</v>
      </c>
      <c r="M14" s="129"/>
      <c r="N14" s="144">
        <v>5.9</v>
      </c>
      <c r="O14" s="128">
        <v>0.41</v>
      </c>
      <c r="P14" s="155">
        <v>0.2</v>
      </c>
      <c r="Q14" s="156" t="s">
        <v>10</v>
      </c>
      <c r="R14" s="145">
        <v>0.5</v>
      </c>
      <c r="S14" s="88">
        <v>70</v>
      </c>
      <c r="T14" s="88">
        <v>70</v>
      </c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>
        <v>45519</v>
      </c>
      <c r="C15" s="119">
        <v>45533</v>
      </c>
      <c r="D15" s="153" t="s">
        <v>10</v>
      </c>
      <c r="E15" s="144">
        <v>5</v>
      </c>
      <c r="F15" s="129"/>
      <c r="G15" s="144">
        <v>2</v>
      </c>
      <c r="H15" s="128">
        <v>7.33</v>
      </c>
      <c r="I15" s="154"/>
      <c r="J15" s="161">
        <v>66</v>
      </c>
      <c r="K15" s="156" t="s">
        <v>10</v>
      </c>
      <c r="L15" s="144">
        <v>5</v>
      </c>
      <c r="M15" s="129"/>
      <c r="N15" s="144">
        <v>4.5</v>
      </c>
      <c r="O15" s="128">
        <v>0.4</v>
      </c>
      <c r="P15" s="155">
        <v>0.2</v>
      </c>
      <c r="Q15" s="156" t="s">
        <v>10</v>
      </c>
      <c r="R15" s="145">
        <v>0.5</v>
      </c>
      <c r="S15" s="88">
        <v>68</v>
      </c>
      <c r="T15" s="88">
        <v>71</v>
      </c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>
        <v>45553</v>
      </c>
      <c r="C16" s="119">
        <v>45565</v>
      </c>
      <c r="D16" s="153" t="s">
        <v>10</v>
      </c>
      <c r="E16" s="144">
        <v>5</v>
      </c>
      <c r="F16" s="154"/>
      <c r="G16" s="144">
        <v>5</v>
      </c>
      <c r="H16" s="128">
        <v>7.78</v>
      </c>
      <c r="I16" s="154"/>
      <c r="J16" s="161">
        <v>80</v>
      </c>
      <c r="K16" s="156" t="s">
        <v>10</v>
      </c>
      <c r="L16" s="144">
        <v>5</v>
      </c>
      <c r="M16" s="129"/>
      <c r="N16" s="157">
        <v>4.0999999999999996</v>
      </c>
      <c r="O16" s="128">
        <v>0.23</v>
      </c>
      <c r="P16" s="155">
        <v>0.2</v>
      </c>
      <c r="Q16" s="156" t="s">
        <v>10</v>
      </c>
      <c r="R16" s="145">
        <v>0.5</v>
      </c>
      <c r="S16" s="88">
        <v>64</v>
      </c>
      <c r="T16" s="88">
        <v>67</v>
      </c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>
        <v>45581</v>
      </c>
      <c r="C17" s="119">
        <v>45595</v>
      </c>
      <c r="D17" s="153" t="s">
        <v>10</v>
      </c>
      <c r="E17" s="144">
        <v>5</v>
      </c>
      <c r="F17" s="129"/>
      <c r="G17" s="144">
        <v>3</v>
      </c>
      <c r="H17" s="128">
        <v>7.13</v>
      </c>
      <c r="I17" s="158"/>
      <c r="J17" s="170">
        <v>290</v>
      </c>
      <c r="K17" s="156" t="s">
        <v>10</v>
      </c>
      <c r="L17" s="144">
        <v>5</v>
      </c>
      <c r="M17" s="129"/>
      <c r="N17" s="144">
        <v>5.0999999999999996</v>
      </c>
      <c r="O17" s="128">
        <v>0.65</v>
      </c>
      <c r="P17" s="155">
        <v>0.2</v>
      </c>
      <c r="Q17" s="156" t="s">
        <v>10</v>
      </c>
      <c r="R17" s="145">
        <v>0.5</v>
      </c>
      <c r="S17" s="88">
        <v>57</v>
      </c>
      <c r="T17" s="88">
        <v>62</v>
      </c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>
        <v>45615</v>
      </c>
      <c r="C18" s="119">
        <v>45628</v>
      </c>
      <c r="D18" s="153" t="s">
        <v>10</v>
      </c>
      <c r="E18" s="144">
        <v>5</v>
      </c>
      <c r="F18" s="154"/>
      <c r="G18" s="157">
        <v>3</v>
      </c>
      <c r="H18" s="155">
        <v>7.01</v>
      </c>
      <c r="I18" s="154"/>
      <c r="J18" s="161">
        <v>69</v>
      </c>
      <c r="K18" s="156" t="s">
        <v>10</v>
      </c>
      <c r="L18" s="144">
        <v>5</v>
      </c>
      <c r="M18" s="154"/>
      <c r="N18" s="157">
        <v>5</v>
      </c>
      <c r="O18" s="155">
        <v>1.4</v>
      </c>
      <c r="P18" s="155">
        <v>0.2</v>
      </c>
      <c r="Q18" s="156" t="s">
        <v>10</v>
      </c>
      <c r="R18" s="145">
        <v>0.7</v>
      </c>
      <c r="S18" s="171">
        <v>59</v>
      </c>
      <c r="T18" s="171">
        <v>73</v>
      </c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>
        <v>45630</v>
      </c>
      <c r="C19" s="119">
        <v>45642</v>
      </c>
      <c r="D19" s="153" t="s">
        <v>10</v>
      </c>
      <c r="E19" s="144">
        <v>5</v>
      </c>
      <c r="F19" s="154"/>
      <c r="G19" s="157">
        <v>3</v>
      </c>
      <c r="H19" s="155">
        <v>7.14</v>
      </c>
      <c r="I19" s="154"/>
      <c r="J19" s="161">
        <v>1300</v>
      </c>
      <c r="K19" s="156" t="s">
        <v>10</v>
      </c>
      <c r="L19" s="144">
        <v>5</v>
      </c>
      <c r="M19" s="154"/>
      <c r="N19" s="157">
        <v>5.0999999999999996</v>
      </c>
      <c r="O19" s="155">
        <v>2</v>
      </c>
      <c r="P19" s="155">
        <v>0.2</v>
      </c>
      <c r="Q19" s="156" t="s">
        <v>10</v>
      </c>
      <c r="R19" s="145">
        <v>0.5</v>
      </c>
      <c r="S19" s="171">
        <v>66</v>
      </c>
      <c r="T19" s="171">
        <v>72</v>
      </c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>
        <v>45672</v>
      </c>
      <c r="C20" s="119">
        <v>45685</v>
      </c>
      <c r="D20" s="153" t="s">
        <v>10</v>
      </c>
      <c r="E20" s="144">
        <v>5</v>
      </c>
      <c r="F20" s="129"/>
      <c r="G20" s="144">
        <v>6</v>
      </c>
      <c r="H20" s="128">
        <v>7.28</v>
      </c>
      <c r="I20" s="129"/>
      <c r="J20" s="161">
        <v>200</v>
      </c>
      <c r="K20" s="156" t="s">
        <v>10</v>
      </c>
      <c r="L20" s="144">
        <v>5</v>
      </c>
      <c r="M20" s="129"/>
      <c r="N20" s="144">
        <v>4.8</v>
      </c>
      <c r="O20" s="128">
        <v>1.3</v>
      </c>
      <c r="P20" s="155">
        <v>0.2</v>
      </c>
      <c r="Q20" s="156" t="s">
        <v>10</v>
      </c>
      <c r="R20" s="145">
        <v>0.5</v>
      </c>
      <c r="S20" s="88">
        <v>68</v>
      </c>
      <c r="T20" s="88">
        <v>71</v>
      </c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>
        <v>45701</v>
      </c>
      <c r="C21" s="119">
        <v>45713</v>
      </c>
      <c r="D21" s="153" t="s">
        <v>10</v>
      </c>
      <c r="E21" s="144">
        <v>5</v>
      </c>
      <c r="F21" s="129"/>
      <c r="G21" s="144">
        <v>4</v>
      </c>
      <c r="H21" s="128">
        <v>7.1</v>
      </c>
      <c r="I21" s="158"/>
      <c r="J21" s="157" t="s">
        <v>59</v>
      </c>
      <c r="K21" s="156" t="s">
        <v>10</v>
      </c>
      <c r="L21" s="144">
        <v>5</v>
      </c>
      <c r="M21" s="129"/>
      <c r="N21" s="144">
        <v>4.4000000000000004</v>
      </c>
      <c r="O21" s="128">
        <v>1.5</v>
      </c>
      <c r="P21" s="155">
        <v>0.21</v>
      </c>
      <c r="Q21" s="156" t="s">
        <v>10</v>
      </c>
      <c r="R21" s="145">
        <v>0.5</v>
      </c>
      <c r="S21" s="88">
        <v>65</v>
      </c>
      <c r="T21" s="88">
        <v>70</v>
      </c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>
        <v>45735</v>
      </c>
      <c r="C22" s="119">
        <v>45747</v>
      </c>
      <c r="D22" s="153" t="s">
        <v>10</v>
      </c>
      <c r="E22" s="144">
        <v>5</v>
      </c>
      <c r="F22" s="123"/>
      <c r="G22" s="144">
        <v>3</v>
      </c>
      <c r="H22" s="128">
        <v>7.14</v>
      </c>
      <c r="I22" s="123"/>
      <c r="J22" s="144">
        <v>74</v>
      </c>
      <c r="K22" s="156" t="s">
        <v>10</v>
      </c>
      <c r="L22" s="144">
        <v>5</v>
      </c>
      <c r="M22" s="123"/>
      <c r="N22" s="144">
        <v>3.8</v>
      </c>
      <c r="O22" s="128">
        <v>1.5</v>
      </c>
      <c r="P22" s="155">
        <v>0.2</v>
      </c>
      <c r="Q22" s="156" t="s">
        <v>10</v>
      </c>
      <c r="R22" s="145">
        <v>0.5</v>
      </c>
      <c r="S22" s="88">
        <v>60</v>
      </c>
      <c r="T22" s="88">
        <v>66</v>
      </c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/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9"/>
      <c r="G31" s="239"/>
      <c r="H31" s="108"/>
      <c r="I31" s="239"/>
      <c r="J31" s="239"/>
      <c r="K31" s="239"/>
      <c r="L31" s="239"/>
      <c r="M31" s="239"/>
      <c r="N31" s="239"/>
      <c r="O31" s="108"/>
      <c r="P31" s="108"/>
      <c r="Q31" s="239"/>
      <c r="R31" s="239"/>
      <c r="S31" s="108"/>
      <c r="T31" s="108"/>
      <c r="W31" s="108"/>
      <c r="X31" s="108"/>
      <c r="Y31" s="108"/>
      <c r="Z31" s="239"/>
      <c r="AA31" s="239"/>
      <c r="AB31" s="108"/>
      <c r="AC31" s="239"/>
      <c r="AD31" s="239"/>
      <c r="AE31" s="239"/>
      <c r="AF31" s="239"/>
      <c r="AG31" s="239"/>
      <c r="AH31" s="239"/>
      <c r="AI31" s="108"/>
      <c r="AJ31" s="108"/>
      <c r="AK31" s="239"/>
      <c r="AL31" s="239"/>
    </row>
    <row r="32" spans="2:38" x14ac:dyDescent="0.2">
      <c r="B32" s="225" t="s">
        <v>11</v>
      </c>
      <c r="C32" s="226"/>
      <c r="D32" s="255">
        <f>COUNT(E11:E28)</f>
        <v>12</v>
      </c>
      <c r="E32" s="210"/>
      <c r="F32" s="209">
        <f>COUNT(G11:G28)</f>
        <v>12</v>
      </c>
      <c r="G32" s="210"/>
      <c r="H32" s="16">
        <f>COUNT(H11:H28)</f>
        <v>12</v>
      </c>
      <c r="I32" s="209">
        <f>COUNT(J11:J28)</f>
        <v>11</v>
      </c>
      <c r="J32" s="210"/>
      <c r="K32" s="209">
        <f>COUNT(L11:L28)</f>
        <v>12</v>
      </c>
      <c r="L32" s="210"/>
      <c r="M32" s="209">
        <f>COUNT(N11:N28)</f>
        <v>12</v>
      </c>
      <c r="N32" s="210"/>
      <c r="O32" s="16">
        <f>COUNT(O11:O28)</f>
        <v>12</v>
      </c>
      <c r="P32" s="16">
        <f>COUNT(P11:P28)</f>
        <v>12</v>
      </c>
      <c r="Q32" s="209">
        <f>COUNT(R11:R28)</f>
        <v>12</v>
      </c>
      <c r="R32" s="256"/>
      <c r="S32" s="2">
        <f>COUNT(S11:S28)</f>
        <v>12</v>
      </c>
      <c r="T32" s="2">
        <f>COUNT(T11:T28)</f>
        <v>12</v>
      </c>
      <c r="W32" s="225" t="s">
        <v>11</v>
      </c>
      <c r="X32" s="226"/>
      <c r="Y32" s="16">
        <f>COUNT(Y11:Y28)</f>
        <v>0</v>
      </c>
      <c r="Z32" s="209">
        <f>COUNT(AA11:AA28)</f>
        <v>0</v>
      </c>
      <c r="AA32" s="210">
        <f>COUNT(AA11:AA28)</f>
        <v>0</v>
      </c>
      <c r="AB32" s="16">
        <f>COUNT(AB11:AB28)</f>
        <v>0</v>
      </c>
      <c r="AC32" s="209">
        <f>COUNT(AD11:AD28)</f>
        <v>0</v>
      </c>
      <c r="AD32" s="210"/>
      <c r="AE32" s="209">
        <f>COUNT(AF11:AF28)</f>
        <v>0</v>
      </c>
      <c r="AF32" s="210"/>
      <c r="AG32" s="209">
        <f>COUNT(AH11:AH28)</f>
        <v>0</v>
      </c>
      <c r="AH32" s="210"/>
      <c r="AI32" s="16">
        <f>COUNT(AI11:AI28)</f>
        <v>0</v>
      </c>
      <c r="AJ32" s="16">
        <f>COUNT(AJ11:AJ28)</f>
        <v>0</v>
      </c>
      <c r="AK32" s="209">
        <f>COUNT(AL11:AL28)</f>
        <v>0</v>
      </c>
      <c r="AL32" s="210"/>
    </row>
    <row r="33" spans="2:42" x14ac:dyDescent="0.2">
      <c r="B33" s="25"/>
      <c r="C33" s="26"/>
      <c r="D33" s="254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8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8"/>
    </row>
    <row r="34" spans="2:42" x14ac:dyDescent="0.2">
      <c r="B34" s="218" t="s">
        <v>12</v>
      </c>
      <c r="C34" s="219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7.01</v>
      </c>
      <c r="I34" s="220">
        <f>MIN(J11:J28)</f>
        <v>18</v>
      </c>
      <c r="J34" s="242"/>
      <c r="K34" s="108" t="s">
        <v>10</v>
      </c>
      <c r="L34" s="12">
        <f>MIN(L11:L28)</f>
        <v>5</v>
      </c>
      <c r="M34" s="12" t="s">
        <v>10</v>
      </c>
      <c r="N34" s="13">
        <f>MIN(N11:N28)</f>
        <v>3.8</v>
      </c>
      <c r="O34" s="13">
        <f>MIN(O11:O28)</f>
        <v>0.19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57</v>
      </c>
      <c r="T34" s="83">
        <f>MIN(T8:T26)</f>
        <v>62</v>
      </c>
      <c r="W34" s="218" t="s">
        <v>12</v>
      </c>
      <c r="X34" s="219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20">
        <f>MIN(AD11:AD28)</f>
        <v>0</v>
      </c>
      <c r="AD34" s="242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4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8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8"/>
    </row>
    <row r="36" spans="2:42" x14ac:dyDescent="0.2">
      <c r="B36" s="218" t="s">
        <v>13</v>
      </c>
      <c r="C36" s="219"/>
      <c r="D36" s="257">
        <f>SUM(E11:E28)/D32</f>
        <v>5</v>
      </c>
      <c r="E36" s="223">
        <f>SUM(E11:E31)/9</f>
        <v>6.666666666666667</v>
      </c>
      <c r="F36" s="222">
        <f>SUM(G11:G28)/F32</f>
        <v>3.0833333333333335</v>
      </c>
      <c r="G36" s="223"/>
      <c r="H36" s="110">
        <f>SUM(H11:H28)/H32</f>
        <v>7.2408333333333337</v>
      </c>
      <c r="I36" s="222">
        <f>SUM(J11:J28)/I32</f>
        <v>226.27272727272728</v>
      </c>
      <c r="J36" s="223"/>
      <c r="K36" s="222">
        <f>SUM(L11:L28)/K32</f>
        <v>5</v>
      </c>
      <c r="L36" s="223">
        <f>SUM(L11:L31)/9</f>
        <v>6.666666666666667</v>
      </c>
      <c r="M36" s="222">
        <f>SUM(N11:N28)/M32</f>
        <v>4.9333333333333327</v>
      </c>
      <c r="N36" s="223"/>
      <c r="O36" s="110">
        <f>SUM(O11:O28)/O32</f>
        <v>0.85833333333333339</v>
      </c>
      <c r="P36" s="168">
        <f>SUM(P11:P28)/P32</f>
        <v>0.20250000000000001</v>
      </c>
      <c r="Q36" s="222">
        <f>SUM(R11:R28)/Q32</f>
        <v>0.51666666666666672</v>
      </c>
      <c r="R36" s="224"/>
      <c r="S36" s="141">
        <f>SUM(S8:S26)/S32</f>
        <v>65.5</v>
      </c>
      <c r="T36" s="141">
        <f>SUM(T8:T26)/T32</f>
        <v>70.166666666666671</v>
      </c>
      <c r="W36" s="218" t="s">
        <v>13</v>
      </c>
      <c r="X36" s="219"/>
      <c r="Y36" s="109" t="e">
        <f>SUM(Y11:Y28)/Y32</f>
        <v>#DIV/0!</v>
      </c>
      <c r="Z36" s="222" t="e">
        <f>SUM(AA11:AA28)/Z32</f>
        <v>#DIV/0!</v>
      </c>
      <c r="AA36" s="223"/>
      <c r="AB36" s="110" t="e">
        <f>SUM(AB11:AB28)/AB32</f>
        <v>#DIV/0!</v>
      </c>
      <c r="AC36" s="222" t="e">
        <f>SUM(AD11:AD28)/AC32</f>
        <v>#DIV/0!</v>
      </c>
      <c r="AD36" s="223"/>
      <c r="AE36" s="222" t="e">
        <f>SUM(AF11:AF28)/AE32</f>
        <v>#DIV/0!</v>
      </c>
      <c r="AF36" s="223">
        <f>SUM(AF11:AF31)/9</f>
        <v>0</v>
      </c>
      <c r="AG36" s="222" t="e">
        <f>SUM(AH11:AH28)/AG32</f>
        <v>#DIV/0!</v>
      </c>
      <c r="AH36" s="223"/>
      <c r="AI36" s="110" t="e">
        <f>SUM(AI11:AI28)/AI32</f>
        <v>#DIV/0!</v>
      </c>
      <c r="AJ36" s="110" t="e">
        <f>SUM(AJ11:AJ25)/AJ32</f>
        <v>#DIV/0!</v>
      </c>
      <c r="AK36" s="222" t="e">
        <f>SUM(AL11:AL28)/AK32</f>
        <v>#DIV/0!</v>
      </c>
      <c r="AL36" s="224"/>
    </row>
    <row r="37" spans="2:42" x14ac:dyDescent="0.2">
      <c r="B37" s="25"/>
      <c r="C37" s="26"/>
      <c r="D37" s="254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8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8"/>
    </row>
    <row r="38" spans="2:42" ht="13.5" thickBot="1" x14ac:dyDescent="0.25">
      <c r="B38" s="215" t="s">
        <v>14</v>
      </c>
      <c r="C38" s="216"/>
      <c r="D38" s="258">
        <f>MAX(E11:E28)</f>
        <v>5</v>
      </c>
      <c r="E38" s="207"/>
      <c r="F38" s="206">
        <f>MAX(G11:G28)</f>
        <v>6</v>
      </c>
      <c r="G38" s="207"/>
      <c r="H38" s="15">
        <f>MAX(H11:H28)</f>
        <v>7.78</v>
      </c>
      <c r="I38" s="206">
        <f>MAX(J11:J28)</f>
        <v>1300</v>
      </c>
      <c r="J38" s="207"/>
      <c r="K38" s="206">
        <f>MAX(L11:L28)</f>
        <v>5</v>
      </c>
      <c r="L38" s="207"/>
      <c r="M38" s="206">
        <f>MAX(N11:N28)</f>
        <v>7.1</v>
      </c>
      <c r="N38" s="207"/>
      <c r="O38" s="15">
        <f>MAX(O11:O28)</f>
        <v>2</v>
      </c>
      <c r="P38" s="15">
        <f>MAX(P11:P28)</f>
        <v>0.22</v>
      </c>
      <c r="Q38" s="206">
        <f>MAX(R11:R28)</f>
        <v>0.7</v>
      </c>
      <c r="R38" s="217"/>
      <c r="S38" s="83">
        <f>MAX(S8:S26)</f>
        <v>72</v>
      </c>
      <c r="T38" s="83">
        <f>MAX(T8:T26)</f>
        <v>74</v>
      </c>
      <c r="W38" s="215" t="s">
        <v>14</v>
      </c>
      <c r="X38" s="216"/>
      <c r="Y38" s="14">
        <f>MAX(Y11:Y28)</f>
        <v>0</v>
      </c>
      <c r="Z38" s="206">
        <f>MAX(AA11:AA28)</f>
        <v>0</v>
      </c>
      <c r="AA38" s="207"/>
      <c r="AB38" s="15">
        <f>MAX(AB11:AB28)</f>
        <v>0</v>
      </c>
      <c r="AC38" s="206">
        <f>MAX(AD11:AD28)</f>
        <v>0</v>
      </c>
      <c r="AD38" s="207"/>
      <c r="AE38" s="206">
        <f>MAX(AF11:AF28)</f>
        <v>0</v>
      </c>
      <c r="AF38" s="207"/>
      <c r="AG38" s="206">
        <f>MAX(AH11:AH28)</f>
        <v>0</v>
      </c>
      <c r="AH38" s="207"/>
      <c r="AI38" s="15">
        <f>MAX(AI11:AI28)</f>
        <v>0</v>
      </c>
      <c r="AJ38" s="15">
        <f>MAX(AJ11:AJ25)</f>
        <v>0</v>
      </c>
      <c r="AK38" s="206">
        <f>MAX(AL11:AL28)</f>
        <v>0</v>
      </c>
      <c r="AL38" s="217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46" t="s">
        <v>18</v>
      </c>
      <c r="P42" s="246"/>
      <c r="Q42" s="19"/>
      <c r="R42" s="23"/>
      <c r="S42" s="23"/>
      <c r="T42" s="23"/>
      <c r="Z42" s="18" t="s">
        <v>17</v>
      </c>
      <c r="AA42" s="18"/>
      <c r="AB42" s="5"/>
      <c r="AK42" s="246" t="s">
        <v>18</v>
      </c>
      <c r="AL42" s="246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40">
        <v>2</v>
      </c>
      <c r="I44" s="241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40" t="s">
        <v>58</v>
      </c>
      <c r="I45" s="241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40" t="s">
        <v>20</v>
      </c>
      <c r="I46" s="241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1"/>
      <c r="I47" s="212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8" t="s">
        <v>23</v>
      </c>
      <c r="E49" s="214"/>
      <c r="F49" s="213" t="s">
        <v>3</v>
      </c>
      <c r="G49" s="214"/>
      <c r="H49" s="4" t="s">
        <v>4</v>
      </c>
      <c r="I49" s="213" t="s">
        <v>5</v>
      </c>
      <c r="J49" s="214"/>
      <c r="K49" s="213" t="s">
        <v>6</v>
      </c>
      <c r="L49" s="214"/>
      <c r="M49" s="213" t="s">
        <v>7</v>
      </c>
      <c r="N49" s="214"/>
      <c r="O49" s="3" t="s">
        <v>8</v>
      </c>
      <c r="P49" s="3" t="s">
        <v>27</v>
      </c>
      <c r="Q49" s="213" t="s">
        <v>9</v>
      </c>
      <c r="R49" s="227"/>
      <c r="S49" s="80" t="s">
        <v>37</v>
      </c>
      <c r="T49" s="80" t="s">
        <v>38</v>
      </c>
      <c r="X49" s="24" t="s">
        <v>22</v>
      </c>
      <c r="Y49" s="67" t="s">
        <v>35</v>
      </c>
      <c r="Z49" s="238" t="s">
        <v>23</v>
      </c>
      <c r="AA49" s="214"/>
      <c r="AB49" s="213" t="s">
        <v>3</v>
      </c>
      <c r="AC49" s="214"/>
      <c r="AD49" s="4" t="s">
        <v>4</v>
      </c>
      <c r="AE49" s="213" t="s">
        <v>8</v>
      </c>
      <c r="AF49" s="227"/>
    </row>
    <row r="50" spans="2:39" s="1" customFormat="1" ht="15.75" customHeight="1" x14ac:dyDescent="0.2">
      <c r="B50" s="228"/>
      <c r="C50" s="228"/>
      <c r="D50" s="230" t="s">
        <v>24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3"/>
      <c r="S50" s="2"/>
      <c r="T50" s="2"/>
      <c r="X50" s="228"/>
      <c r="Y50" s="228"/>
      <c r="Z50" s="230"/>
      <c r="AA50" s="231"/>
      <c r="AB50" s="231"/>
      <c r="AC50" s="231"/>
      <c r="AD50" s="231"/>
      <c r="AE50" s="231"/>
      <c r="AF50" s="243"/>
      <c r="AG50"/>
      <c r="AH50"/>
      <c r="AI50"/>
      <c r="AJ50" s="2"/>
      <c r="AK50" s="2"/>
    </row>
    <row r="51" spans="2:39" s="1" customFormat="1" ht="13.5" thickBot="1" x14ac:dyDescent="0.25">
      <c r="B51" s="229"/>
      <c r="C51" s="229"/>
      <c r="D51" s="234" t="s">
        <v>25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44"/>
      <c r="S51" s="2"/>
      <c r="T51" s="2"/>
      <c r="X51" s="229"/>
      <c r="Y51" s="229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45392</v>
      </c>
      <c r="C52" s="119">
        <v>45405</v>
      </c>
      <c r="D52" s="153" t="s">
        <v>10</v>
      </c>
      <c r="E52" s="157">
        <v>5</v>
      </c>
      <c r="F52" s="158"/>
      <c r="G52" s="157">
        <v>6</v>
      </c>
      <c r="H52" s="155">
        <v>7.74</v>
      </c>
      <c r="I52" s="158"/>
      <c r="J52" s="157">
        <v>61</v>
      </c>
      <c r="K52" s="154" t="s">
        <v>10</v>
      </c>
      <c r="L52" s="157">
        <v>5</v>
      </c>
      <c r="M52" s="158"/>
      <c r="N52" s="157">
        <v>5.9</v>
      </c>
      <c r="O52" s="155">
        <v>0.38</v>
      </c>
      <c r="P52" s="155">
        <v>0.28999999999999998</v>
      </c>
      <c r="Q52" s="156"/>
      <c r="R52" s="160">
        <v>3.5</v>
      </c>
      <c r="S52" s="171">
        <v>66</v>
      </c>
      <c r="T52" s="171">
        <v>70</v>
      </c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45426</v>
      </c>
      <c r="C53" s="119">
        <v>45439</v>
      </c>
      <c r="D53" s="153" t="s">
        <v>10</v>
      </c>
      <c r="E53" s="157">
        <v>5</v>
      </c>
      <c r="F53" s="158"/>
      <c r="G53" s="157">
        <v>3</v>
      </c>
      <c r="H53" s="155">
        <v>7.65</v>
      </c>
      <c r="I53" s="158"/>
      <c r="J53" s="157">
        <v>58</v>
      </c>
      <c r="K53" s="154" t="s">
        <v>10</v>
      </c>
      <c r="L53" s="157">
        <v>5</v>
      </c>
      <c r="M53" s="158"/>
      <c r="N53" s="157">
        <v>4.4000000000000004</v>
      </c>
      <c r="O53" s="155">
        <v>0.24</v>
      </c>
      <c r="P53" s="155">
        <v>0.2</v>
      </c>
      <c r="Q53" s="156"/>
      <c r="R53" s="160">
        <v>2.1</v>
      </c>
      <c r="S53" s="171">
        <v>70</v>
      </c>
      <c r="T53" s="171">
        <v>75</v>
      </c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45462</v>
      </c>
      <c r="C54" s="119">
        <v>45471</v>
      </c>
      <c r="D54" s="153" t="s">
        <v>10</v>
      </c>
      <c r="E54" s="157">
        <v>5</v>
      </c>
      <c r="F54" s="154"/>
      <c r="G54" s="157">
        <v>3</v>
      </c>
      <c r="H54" s="155">
        <v>7.62</v>
      </c>
      <c r="I54" s="154"/>
      <c r="J54" s="157">
        <v>60</v>
      </c>
      <c r="K54" s="154" t="s">
        <v>10</v>
      </c>
      <c r="L54" s="157">
        <v>5</v>
      </c>
      <c r="M54" s="154"/>
      <c r="N54" s="157">
        <v>7.8</v>
      </c>
      <c r="O54" s="155">
        <v>0.33</v>
      </c>
      <c r="P54" s="155">
        <v>0.2</v>
      </c>
      <c r="Q54" s="156"/>
      <c r="R54" s="160">
        <v>2.4</v>
      </c>
      <c r="S54" s="171">
        <v>71</v>
      </c>
      <c r="T54" s="171">
        <v>73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>
        <v>45503</v>
      </c>
      <c r="C55" s="119">
        <v>45516</v>
      </c>
      <c r="D55" s="153" t="s">
        <v>10</v>
      </c>
      <c r="E55" s="144">
        <v>5</v>
      </c>
      <c r="F55" s="123"/>
      <c r="G55" s="144">
        <v>12</v>
      </c>
      <c r="H55" s="166">
        <v>8.3800000000000008</v>
      </c>
      <c r="I55" s="154"/>
      <c r="J55" s="161">
        <v>57</v>
      </c>
      <c r="K55" s="154" t="s">
        <v>10</v>
      </c>
      <c r="L55" s="144">
        <v>5</v>
      </c>
      <c r="M55" s="123"/>
      <c r="N55" s="144">
        <v>6.6</v>
      </c>
      <c r="O55" s="128">
        <v>0.5</v>
      </c>
      <c r="P55" s="155">
        <v>0.2</v>
      </c>
      <c r="Q55" s="120"/>
      <c r="R55" s="145">
        <v>0.7</v>
      </c>
      <c r="S55" s="88">
        <v>75</v>
      </c>
      <c r="T55" s="88">
        <v>74</v>
      </c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>
        <v>45519</v>
      </c>
      <c r="C56" s="119">
        <v>45533</v>
      </c>
      <c r="D56" s="153" t="s">
        <v>10</v>
      </c>
      <c r="E56" s="144">
        <v>5</v>
      </c>
      <c r="F56" s="123"/>
      <c r="G56" s="144">
        <v>14</v>
      </c>
      <c r="H56" s="128">
        <v>9.52</v>
      </c>
      <c r="I56" s="123"/>
      <c r="J56" s="157" t="s">
        <v>59</v>
      </c>
      <c r="K56" s="167" t="s">
        <v>10</v>
      </c>
      <c r="L56" s="144">
        <v>5</v>
      </c>
      <c r="M56" s="123"/>
      <c r="N56" s="144">
        <v>5</v>
      </c>
      <c r="O56" s="128">
        <v>0.42</v>
      </c>
      <c r="P56" s="155">
        <v>0.2</v>
      </c>
      <c r="Q56" s="156" t="s">
        <v>10</v>
      </c>
      <c r="R56" s="145">
        <v>0.5</v>
      </c>
      <c r="S56" s="88">
        <v>72</v>
      </c>
      <c r="T56" s="88">
        <v>75</v>
      </c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>
        <v>45553</v>
      </c>
      <c r="C57" s="119">
        <v>45565</v>
      </c>
      <c r="D57" s="153" t="s">
        <v>10</v>
      </c>
      <c r="E57" s="144">
        <v>5</v>
      </c>
      <c r="F57" s="123"/>
      <c r="G57" s="144">
        <v>5</v>
      </c>
      <c r="H57" s="128">
        <v>7.54</v>
      </c>
      <c r="I57" s="154"/>
      <c r="J57" s="169">
        <v>9</v>
      </c>
      <c r="K57" s="154" t="s">
        <v>10</v>
      </c>
      <c r="L57" s="144">
        <v>5</v>
      </c>
      <c r="M57" s="123"/>
      <c r="N57" s="144">
        <v>3.8</v>
      </c>
      <c r="O57" s="128">
        <v>0.43</v>
      </c>
      <c r="P57" s="155">
        <v>0.32</v>
      </c>
      <c r="Q57" s="120"/>
      <c r="R57" s="145">
        <v>1.3</v>
      </c>
      <c r="S57" s="88">
        <v>61</v>
      </c>
      <c r="T57" s="88">
        <v>64</v>
      </c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>
        <v>45581</v>
      </c>
      <c r="C58" s="119">
        <v>45595</v>
      </c>
      <c r="D58" s="153" t="s">
        <v>10</v>
      </c>
      <c r="E58" s="144">
        <v>5</v>
      </c>
      <c r="F58" s="123"/>
      <c r="G58" s="144">
        <v>3</v>
      </c>
      <c r="H58" s="128">
        <v>8.4</v>
      </c>
      <c r="I58" s="154"/>
      <c r="J58" s="170">
        <v>16</v>
      </c>
      <c r="K58" s="156" t="s">
        <v>10</v>
      </c>
      <c r="L58" s="144">
        <v>5</v>
      </c>
      <c r="M58" s="123"/>
      <c r="N58" s="144">
        <v>5.5</v>
      </c>
      <c r="O58" s="128">
        <v>0.87</v>
      </c>
      <c r="P58" s="128">
        <v>0.31</v>
      </c>
      <c r="Q58" s="120"/>
      <c r="R58" s="145">
        <v>1</v>
      </c>
      <c r="S58" s="88">
        <v>61</v>
      </c>
      <c r="T58" s="88">
        <v>66</v>
      </c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>
        <v>45615</v>
      </c>
      <c r="C59" s="119">
        <v>45628</v>
      </c>
      <c r="D59" s="153" t="s">
        <v>10</v>
      </c>
      <c r="E59" s="144">
        <v>5</v>
      </c>
      <c r="F59" s="154"/>
      <c r="G59" s="157">
        <v>8</v>
      </c>
      <c r="H59" s="155">
        <v>7.56</v>
      </c>
      <c r="I59" s="154"/>
      <c r="J59" s="161">
        <v>300</v>
      </c>
      <c r="K59" s="156" t="s">
        <v>10</v>
      </c>
      <c r="L59" s="144">
        <v>5</v>
      </c>
      <c r="M59" s="154"/>
      <c r="N59" s="157">
        <v>6.5</v>
      </c>
      <c r="O59" s="155">
        <v>1.5</v>
      </c>
      <c r="P59" s="155">
        <v>0.32</v>
      </c>
      <c r="Q59" s="156"/>
      <c r="R59" s="145">
        <v>1.5</v>
      </c>
      <c r="S59" s="171">
        <v>64</v>
      </c>
      <c r="T59" s="171">
        <v>78</v>
      </c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>
        <v>45630</v>
      </c>
      <c r="C60" s="119">
        <v>45642</v>
      </c>
      <c r="D60" s="153" t="s">
        <v>10</v>
      </c>
      <c r="E60" s="144">
        <v>5</v>
      </c>
      <c r="F60" s="154"/>
      <c r="G60" s="157">
        <v>6</v>
      </c>
      <c r="H60" s="155">
        <v>7.62</v>
      </c>
      <c r="I60" s="154"/>
      <c r="J60" s="161">
        <v>57</v>
      </c>
      <c r="K60" s="156" t="s">
        <v>10</v>
      </c>
      <c r="L60" s="144">
        <v>5</v>
      </c>
      <c r="M60" s="154"/>
      <c r="N60" s="157">
        <v>4.5</v>
      </c>
      <c r="O60" s="155">
        <v>2</v>
      </c>
      <c r="P60" s="155">
        <v>0.2</v>
      </c>
      <c r="Q60" s="156"/>
      <c r="R60" s="145">
        <v>1.6</v>
      </c>
      <c r="S60" s="171">
        <v>63</v>
      </c>
      <c r="T60" s="171">
        <v>69</v>
      </c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>
        <v>45672</v>
      </c>
      <c r="C61" s="119">
        <v>45685</v>
      </c>
      <c r="D61" s="153" t="s">
        <v>10</v>
      </c>
      <c r="E61" s="144">
        <v>5</v>
      </c>
      <c r="F61" s="123"/>
      <c r="G61" s="144">
        <v>9</v>
      </c>
      <c r="H61" s="128">
        <v>8.77</v>
      </c>
      <c r="I61" s="154"/>
      <c r="J61" s="161">
        <v>180</v>
      </c>
      <c r="K61" s="156" t="s">
        <v>10</v>
      </c>
      <c r="L61" s="144">
        <v>5</v>
      </c>
      <c r="M61" s="123"/>
      <c r="N61" s="144">
        <v>4.5</v>
      </c>
      <c r="O61" s="128">
        <v>1</v>
      </c>
      <c r="P61" s="155">
        <v>0.2</v>
      </c>
      <c r="Q61" s="156" t="s">
        <v>10</v>
      </c>
      <c r="R61" s="160">
        <v>0.5</v>
      </c>
      <c r="S61" s="88">
        <v>76</v>
      </c>
      <c r="T61" s="88">
        <v>78</v>
      </c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>
        <v>45701</v>
      </c>
      <c r="C62" s="119">
        <v>45703</v>
      </c>
      <c r="D62" s="153" t="s">
        <v>10</v>
      </c>
      <c r="E62" s="144">
        <v>5</v>
      </c>
      <c r="F62" s="123"/>
      <c r="G62" s="144">
        <v>10</v>
      </c>
      <c r="H62" s="128">
        <v>7.75</v>
      </c>
      <c r="I62" s="123"/>
      <c r="J62" s="157" t="s">
        <v>59</v>
      </c>
      <c r="K62" s="156" t="s">
        <v>10</v>
      </c>
      <c r="L62" s="144">
        <v>5</v>
      </c>
      <c r="M62" s="123"/>
      <c r="N62" s="144">
        <v>6.5</v>
      </c>
      <c r="O62" s="128">
        <v>1.9</v>
      </c>
      <c r="P62" s="155">
        <v>0.22</v>
      </c>
      <c r="Q62" s="156"/>
      <c r="R62" s="145">
        <v>2.7</v>
      </c>
      <c r="S62" s="88">
        <v>52</v>
      </c>
      <c r="T62" s="88">
        <v>58</v>
      </c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>
        <v>45735</v>
      </c>
      <c r="C63" s="119">
        <v>45747</v>
      </c>
      <c r="D63" s="153" t="s">
        <v>10</v>
      </c>
      <c r="E63" s="144">
        <v>5</v>
      </c>
      <c r="F63" s="123"/>
      <c r="G63" s="144">
        <v>17</v>
      </c>
      <c r="H63" s="128">
        <v>7.82</v>
      </c>
      <c r="I63" s="123"/>
      <c r="J63" s="144">
        <v>500</v>
      </c>
      <c r="K63" s="156" t="s">
        <v>10</v>
      </c>
      <c r="L63" s="144">
        <v>5</v>
      </c>
      <c r="M63" s="123"/>
      <c r="N63" s="144">
        <v>3.9</v>
      </c>
      <c r="O63" s="128">
        <v>0.98</v>
      </c>
      <c r="P63" s="128">
        <v>0.2</v>
      </c>
      <c r="Q63" s="156"/>
      <c r="R63" s="145">
        <v>1</v>
      </c>
      <c r="S63" s="88">
        <v>52</v>
      </c>
      <c r="T63" s="88">
        <v>58</v>
      </c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/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9"/>
      <c r="G74" s="239"/>
      <c r="H74" s="108"/>
      <c r="I74" s="239"/>
      <c r="J74" s="239"/>
      <c r="K74" s="239"/>
      <c r="L74" s="239"/>
      <c r="M74" s="239"/>
      <c r="N74" s="239"/>
      <c r="O74" s="108"/>
      <c r="P74" s="108"/>
      <c r="Q74" s="239"/>
      <c r="R74" s="239"/>
      <c r="S74" s="108"/>
      <c r="T74" s="108"/>
    </row>
    <row r="75" spans="2:39" s="2" customFormat="1" ht="12.75" customHeight="1" x14ac:dyDescent="0.2">
      <c r="B75" s="225" t="s">
        <v>11</v>
      </c>
      <c r="C75" s="226"/>
      <c r="D75" s="255">
        <f>COUNT(E52:E71)</f>
        <v>12</v>
      </c>
      <c r="E75" s="210"/>
      <c r="F75" s="209">
        <f>COUNT(G52:G71)</f>
        <v>12</v>
      </c>
      <c r="G75" s="210">
        <f>COUNT(G52:G68)</f>
        <v>12</v>
      </c>
      <c r="H75" s="16">
        <f>COUNT(H52:H71)</f>
        <v>12</v>
      </c>
      <c r="I75" s="209">
        <f>COUNT(J52:J71)</f>
        <v>10</v>
      </c>
      <c r="J75" s="210"/>
      <c r="K75" s="209">
        <f>COUNT(L52:L71)</f>
        <v>12</v>
      </c>
      <c r="L75" s="210"/>
      <c r="M75" s="209">
        <f>COUNT(N52:N71)</f>
        <v>12</v>
      </c>
      <c r="N75" s="210"/>
      <c r="O75" s="16">
        <f>COUNT(O52:O71)</f>
        <v>12</v>
      </c>
      <c r="P75" s="16">
        <f>COUNT(P52:P71)</f>
        <v>12</v>
      </c>
      <c r="Q75" s="209">
        <f>COUNT(R52:R71)</f>
        <v>12</v>
      </c>
      <c r="R75" s="256"/>
      <c r="S75" s="2">
        <f>COUNT(S52:S71)</f>
        <v>12</v>
      </c>
      <c r="T75" s="2">
        <f>COUNT(T52:T71)</f>
        <v>12</v>
      </c>
    </row>
    <row r="76" spans="2:39" s="2" customFormat="1" ht="12.75" customHeight="1" x14ac:dyDescent="0.2">
      <c r="B76" s="25"/>
      <c r="C76" s="26"/>
      <c r="D76" s="254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8"/>
      <c r="S76" s="82"/>
      <c r="T76" s="82"/>
    </row>
    <row r="77" spans="2:39" s="2" customFormat="1" ht="12.75" customHeight="1" x14ac:dyDescent="0.2">
      <c r="B77" s="218" t="s">
        <v>12</v>
      </c>
      <c r="C77" s="219"/>
      <c r="D77" s="172" t="s">
        <v>10</v>
      </c>
      <c r="E77" s="12">
        <f>MIN(E52:E71)</f>
        <v>5</v>
      </c>
      <c r="F77" s="108"/>
      <c r="G77" s="12">
        <f>MIN(G52:G68)</f>
        <v>3</v>
      </c>
      <c r="H77" s="13">
        <f>MIN(H52:H68)</f>
        <v>7.54</v>
      </c>
      <c r="I77" s="220">
        <f>MIN(J52:J68)</f>
        <v>9</v>
      </c>
      <c r="J77" s="221"/>
      <c r="K77" s="108" t="s">
        <v>10</v>
      </c>
      <c r="L77" s="12">
        <f>MIN(L52:L68)</f>
        <v>5</v>
      </c>
      <c r="M77" s="12" t="s">
        <v>10</v>
      </c>
      <c r="N77" s="13">
        <f>MIN(N52:N68)</f>
        <v>3.8</v>
      </c>
      <c r="O77" s="13">
        <f>MIN(O52:O68)</f>
        <v>0.24</v>
      </c>
      <c r="P77" s="13">
        <f>MIN(P52:P68)</f>
        <v>0.2</v>
      </c>
      <c r="Q77" s="108" t="s">
        <v>10</v>
      </c>
      <c r="R77" s="17">
        <f>MIN(R52:R68)</f>
        <v>0.5</v>
      </c>
      <c r="S77" s="83">
        <f>MIN(S51:S69)</f>
        <v>52</v>
      </c>
      <c r="T77" s="83">
        <f>MIN(T51:T69)</f>
        <v>58</v>
      </c>
    </row>
    <row r="78" spans="2:39" s="2" customFormat="1" ht="13.5" customHeight="1" x14ac:dyDescent="0.2">
      <c r="B78" s="25"/>
      <c r="C78" s="26"/>
      <c r="D78" s="254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8"/>
      <c r="S78" s="82"/>
      <c r="T78" s="82"/>
    </row>
    <row r="79" spans="2:39" s="2" customFormat="1" ht="12.75" customHeight="1" x14ac:dyDescent="0.2">
      <c r="B79" s="218" t="s">
        <v>13</v>
      </c>
      <c r="C79" s="219"/>
      <c r="D79" s="257">
        <f>SUM(E52:E71)/D75</f>
        <v>5</v>
      </c>
      <c r="E79" s="223">
        <f>SUM(E52:E74)/9</f>
        <v>6.666666666666667</v>
      </c>
      <c r="F79" s="222">
        <f>SUM(G52:G68)/F75</f>
        <v>8</v>
      </c>
      <c r="G79" s="223"/>
      <c r="H79" s="110">
        <f>SUM(H52:H68)/H75</f>
        <v>8.0308333333333337</v>
      </c>
      <c r="I79" s="222">
        <f>SUM(J52:J68)/I75</f>
        <v>129.80000000000001</v>
      </c>
      <c r="J79" s="223"/>
      <c r="K79" s="222">
        <f>SUM(L52:L68)/K75</f>
        <v>5</v>
      </c>
      <c r="L79" s="223">
        <f>SUM(L52:L74)/9</f>
        <v>6.666666666666667</v>
      </c>
      <c r="M79" s="222">
        <f>SUM(N52:N68)/M75</f>
        <v>5.4083333333333341</v>
      </c>
      <c r="N79" s="223"/>
      <c r="O79" s="110">
        <f>SUM(O52:O68)/O75</f>
        <v>0.87916666666666676</v>
      </c>
      <c r="P79" s="110">
        <f>SUM(P52:P68)/P75</f>
        <v>0.2383333333333334</v>
      </c>
      <c r="Q79" s="222">
        <f>SUM(R52:R68)/Q75</f>
        <v>1.5666666666666667</v>
      </c>
      <c r="R79" s="224"/>
      <c r="S79" s="141">
        <f>SUM(S51:S69)/S75</f>
        <v>65.25</v>
      </c>
      <c r="T79" s="141">
        <f>SUM(T51:T69)/T75</f>
        <v>69.833333333333329</v>
      </c>
    </row>
    <row r="80" spans="2:39" s="2" customFormat="1" x14ac:dyDescent="0.2">
      <c r="B80" s="25"/>
      <c r="C80" s="26"/>
      <c r="D80" s="254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8"/>
      <c r="S80" s="82"/>
      <c r="T80" s="82"/>
    </row>
    <row r="81" spans="1:39" s="2" customFormat="1" ht="13.5" customHeight="1" thickBot="1" x14ac:dyDescent="0.25">
      <c r="B81" s="215" t="s">
        <v>14</v>
      </c>
      <c r="C81" s="216"/>
      <c r="D81" s="258">
        <f>MAX(E52:E71)</f>
        <v>5</v>
      </c>
      <c r="E81" s="207"/>
      <c r="F81" s="206">
        <f>MAX(G52:G68)</f>
        <v>17</v>
      </c>
      <c r="G81" s="207"/>
      <c r="H81" s="15">
        <f>MAX(H52:H68)</f>
        <v>9.52</v>
      </c>
      <c r="I81" s="206">
        <f>MAX(J52:J68)</f>
        <v>500</v>
      </c>
      <c r="J81" s="207"/>
      <c r="K81" s="206">
        <f>MAX(L52:L68)</f>
        <v>5</v>
      </c>
      <c r="L81" s="207"/>
      <c r="M81" s="206">
        <f>MAX(N52:N68)</f>
        <v>7.8</v>
      </c>
      <c r="N81" s="207"/>
      <c r="O81" s="15">
        <f>MAX(O52:O68)</f>
        <v>2</v>
      </c>
      <c r="P81" s="15">
        <f>MAX(P52:P68)</f>
        <v>0.32</v>
      </c>
      <c r="Q81" s="206">
        <f>MAX(R52:R68)</f>
        <v>3.5</v>
      </c>
      <c r="R81" s="217"/>
      <c r="S81" s="83">
        <f>MAX(S51:S69)</f>
        <v>76</v>
      </c>
      <c r="T81" s="83">
        <f>MAX(T51:T69)</f>
        <v>78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</mergeCells>
  <pageMargins left="0.70866141732283472" right="0.70866141732283472" top="0.74803149606299213" bottom="0.74803149606299213" header="0.31496062992125984" footer="0.31496062992125984"/>
  <pageSetup scale="31" orientation="portrait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BF06-5B83-4349-A8CF-2F58871C35CC}">
  <sheetPr>
    <pageSetUpPr fitToPage="1"/>
  </sheetPr>
  <dimension ref="A1:AP88"/>
  <sheetViews>
    <sheetView tabSelected="1" zoomScale="85" zoomScaleNormal="85" workbookViewId="0">
      <selection activeCell="T14" sqref="T14"/>
    </sheetView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46" t="s">
        <v>18</v>
      </c>
      <c r="P1" s="246"/>
      <c r="Q1" s="19"/>
      <c r="R1" s="23"/>
      <c r="S1" s="23"/>
      <c r="T1" s="23"/>
      <c r="Y1" s="18" t="s">
        <v>17</v>
      </c>
      <c r="Z1" s="5"/>
      <c r="AI1" s="246" t="s">
        <v>18</v>
      </c>
      <c r="AJ1" s="246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40">
        <v>1</v>
      </c>
      <c r="I3" s="241"/>
      <c r="K3" s="45" t="s">
        <v>32</v>
      </c>
      <c r="Y3" s="18" t="s">
        <v>1</v>
      </c>
      <c r="Z3" s="5"/>
      <c r="AB3" s="240">
        <v>3</v>
      </c>
      <c r="AC3" s="241"/>
      <c r="AE3" s="45"/>
    </row>
    <row r="4" spans="1:38" ht="16.5" thickBot="1" x14ac:dyDescent="0.3">
      <c r="B4"/>
      <c r="D4" s="18" t="s">
        <v>2</v>
      </c>
      <c r="E4" s="18"/>
      <c r="F4" s="5"/>
      <c r="H4" s="240" t="s">
        <v>58</v>
      </c>
      <c r="I4" s="241"/>
      <c r="W4"/>
      <c r="Y4" s="18" t="s">
        <v>2</v>
      </c>
      <c r="Z4" s="5"/>
      <c r="AB4" s="240" t="s">
        <v>58</v>
      </c>
      <c r="AC4" s="241"/>
    </row>
    <row r="5" spans="1:38" ht="16.5" thickBot="1" x14ac:dyDescent="0.3">
      <c r="D5" s="18" t="s">
        <v>19</v>
      </c>
      <c r="E5" s="18"/>
      <c r="F5" s="5"/>
      <c r="H5" s="62" t="s">
        <v>55</v>
      </c>
      <c r="I5" s="63"/>
      <c r="Y5" s="18" t="s">
        <v>19</v>
      </c>
      <c r="Z5" s="5"/>
      <c r="AB5" s="240" t="s">
        <v>20</v>
      </c>
      <c r="AC5" s="241"/>
    </row>
    <row r="6" spans="1:38" ht="16.5" thickBot="1" x14ac:dyDescent="0.3">
      <c r="D6" s="18" t="s">
        <v>21</v>
      </c>
      <c r="E6" s="18"/>
      <c r="F6" s="5"/>
      <c r="H6" s="211"/>
      <c r="I6" s="212"/>
      <c r="Y6" s="18" t="s">
        <v>21</v>
      </c>
      <c r="Z6" s="5"/>
      <c r="AB6" s="211"/>
      <c r="AC6" s="212"/>
    </row>
    <row r="7" spans="1:38" ht="29.25" customHeight="1" thickBot="1" x14ac:dyDescent="0.25">
      <c r="B7" s="245"/>
      <c r="C7" s="245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38" t="s">
        <v>34</v>
      </c>
      <c r="E8" s="214"/>
      <c r="F8" s="213" t="s">
        <v>3</v>
      </c>
      <c r="G8" s="214"/>
      <c r="H8" s="4" t="s">
        <v>4</v>
      </c>
      <c r="I8" s="213" t="s">
        <v>5</v>
      </c>
      <c r="J8" s="214"/>
      <c r="K8" s="213" t="s">
        <v>6</v>
      </c>
      <c r="L8" s="214"/>
      <c r="M8" s="213" t="s">
        <v>7</v>
      </c>
      <c r="N8" s="214"/>
      <c r="O8" s="3" t="s">
        <v>8</v>
      </c>
      <c r="P8" s="3" t="s">
        <v>27</v>
      </c>
      <c r="Q8" s="213" t="s">
        <v>9</v>
      </c>
      <c r="R8" s="227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3" t="s">
        <v>3</v>
      </c>
      <c r="AA8" s="214"/>
      <c r="AB8" s="4" t="s">
        <v>4</v>
      </c>
      <c r="AC8" s="213" t="s">
        <v>5</v>
      </c>
      <c r="AD8" s="214"/>
      <c r="AE8" s="213" t="s">
        <v>6</v>
      </c>
      <c r="AF8" s="214"/>
      <c r="AG8" s="213" t="s">
        <v>7</v>
      </c>
      <c r="AH8" s="214"/>
      <c r="AI8" s="3" t="s">
        <v>8</v>
      </c>
      <c r="AJ8" s="3" t="s">
        <v>27</v>
      </c>
      <c r="AK8" s="213" t="s">
        <v>9</v>
      </c>
      <c r="AL8" s="227"/>
    </row>
    <row r="9" spans="1:38" x14ac:dyDescent="0.2">
      <c r="A9" s="1"/>
      <c r="B9" s="228"/>
      <c r="C9" s="228"/>
      <c r="D9" s="230" t="s">
        <v>29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43"/>
      <c r="S9" s="80"/>
      <c r="T9" s="80"/>
      <c r="W9" s="228"/>
      <c r="X9" s="228"/>
      <c r="Y9" s="230" t="s">
        <v>24</v>
      </c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43"/>
    </row>
    <row r="10" spans="1:38" ht="13.5" thickBot="1" x14ac:dyDescent="0.25">
      <c r="A10" s="1"/>
      <c r="B10" s="229"/>
      <c r="C10" s="229"/>
      <c r="D10" s="234">
        <v>30</v>
      </c>
      <c r="E10" s="235"/>
      <c r="F10" s="235">
        <v>30</v>
      </c>
      <c r="G10" s="235"/>
      <c r="H10" s="71" t="s">
        <v>30</v>
      </c>
      <c r="I10" s="235">
        <v>600</v>
      </c>
      <c r="J10" s="235"/>
      <c r="K10" s="235">
        <v>10</v>
      </c>
      <c r="L10" s="235"/>
      <c r="M10" s="235">
        <v>15</v>
      </c>
      <c r="N10" s="235"/>
      <c r="O10" s="71">
        <v>1</v>
      </c>
      <c r="P10" s="71" t="s">
        <v>31</v>
      </c>
      <c r="Q10" s="235">
        <v>2</v>
      </c>
      <c r="R10" s="244"/>
      <c r="S10" s="81"/>
      <c r="T10" s="81"/>
      <c r="W10" s="229"/>
      <c r="X10" s="229"/>
      <c r="Y10" s="234" t="s">
        <v>25</v>
      </c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44"/>
    </row>
    <row r="11" spans="1:38" x14ac:dyDescent="0.2">
      <c r="B11" s="119">
        <v>45775</v>
      </c>
      <c r="C11" s="119">
        <v>45789</v>
      </c>
      <c r="D11" s="153" t="s">
        <v>10</v>
      </c>
      <c r="E11" s="157">
        <v>5</v>
      </c>
      <c r="F11" s="158"/>
      <c r="G11" s="157">
        <v>2</v>
      </c>
      <c r="H11" s="203">
        <v>7.2</v>
      </c>
      <c r="I11" s="158"/>
      <c r="J11" s="170">
        <v>2300</v>
      </c>
      <c r="K11" s="154" t="s">
        <v>10</v>
      </c>
      <c r="L11" s="157">
        <v>5</v>
      </c>
      <c r="M11" s="158"/>
      <c r="N11" s="157">
        <v>4.0999999999999996</v>
      </c>
      <c r="O11" s="155">
        <v>0.51</v>
      </c>
      <c r="P11" s="155">
        <v>0.2</v>
      </c>
      <c r="Q11" s="156" t="s">
        <v>10</v>
      </c>
      <c r="R11" s="160">
        <v>0.5</v>
      </c>
      <c r="S11" s="171">
        <v>58</v>
      </c>
      <c r="T11" s="171"/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45798</v>
      </c>
      <c r="C12" s="119">
        <v>45811</v>
      </c>
      <c r="D12" s="153" t="s">
        <v>10</v>
      </c>
      <c r="E12" s="157">
        <v>5</v>
      </c>
      <c r="F12" s="158"/>
      <c r="G12" s="157">
        <v>1</v>
      </c>
      <c r="H12" s="155">
        <v>7.22</v>
      </c>
      <c r="I12" s="158"/>
      <c r="J12" s="157"/>
      <c r="K12" s="156" t="s">
        <v>10</v>
      </c>
      <c r="L12" s="157">
        <v>5</v>
      </c>
      <c r="M12" s="158"/>
      <c r="N12" s="157">
        <v>3.2</v>
      </c>
      <c r="O12" s="155">
        <v>0.38</v>
      </c>
      <c r="P12" s="155">
        <v>0.2</v>
      </c>
      <c r="Q12" s="156" t="s">
        <v>10</v>
      </c>
      <c r="R12" s="160">
        <v>0.5</v>
      </c>
      <c r="S12" s="171"/>
      <c r="T12" s="171"/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45819</v>
      </c>
      <c r="C13" s="119">
        <v>45831</v>
      </c>
      <c r="D13" s="153" t="s">
        <v>10</v>
      </c>
      <c r="E13" s="157">
        <v>5</v>
      </c>
      <c r="F13" s="158" t="s">
        <v>10</v>
      </c>
      <c r="G13" s="157">
        <v>1</v>
      </c>
      <c r="H13" s="155">
        <v>7.26</v>
      </c>
      <c r="I13" s="164"/>
      <c r="J13" s="163">
        <v>73</v>
      </c>
      <c r="K13" s="156" t="s">
        <v>10</v>
      </c>
      <c r="L13" s="157">
        <v>5</v>
      </c>
      <c r="M13" s="158"/>
      <c r="N13" s="157">
        <v>4.3</v>
      </c>
      <c r="O13" s="155">
        <v>0.6</v>
      </c>
      <c r="P13" s="155">
        <v>0.2</v>
      </c>
      <c r="Q13" s="156" t="s">
        <v>10</v>
      </c>
      <c r="R13" s="160">
        <v>0.5</v>
      </c>
      <c r="S13" s="171">
        <v>70</v>
      </c>
      <c r="T13" s="171">
        <v>74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/>
      <c r="C14" s="119"/>
      <c r="D14" s="153"/>
      <c r="E14" s="144"/>
      <c r="F14" s="129"/>
      <c r="G14" s="144"/>
      <c r="H14" s="128"/>
      <c r="I14" s="154"/>
      <c r="J14" s="165"/>
      <c r="K14" s="156"/>
      <c r="L14" s="144"/>
      <c r="M14" s="129"/>
      <c r="N14" s="144"/>
      <c r="O14" s="128"/>
      <c r="P14" s="155"/>
      <c r="Q14" s="156"/>
      <c r="R14" s="145"/>
      <c r="S14" s="88"/>
      <c r="T14" s="88"/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/>
      <c r="C15" s="119"/>
      <c r="D15" s="153"/>
      <c r="E15" s="144"/>
      <c r="F15" s="129"/>
      <c r="G15" s="144"/>
      <c r="H15" s="128"/>
      <c r="I15" s="154"/>
      <c r="J15" s="161"/>
      <c r="K15" s="156"/>
      <c r="L15" s="144"/>
      <c r="M15" s="129"/>
      <c r="N15" s="144"/>
      <c r="O15" s="128"/>
      <c r="P15" s="155"/>
      <c r="Q15" s="156"/>
      <c r="R15" s="145"/>
      <c r="S15" s="88"/>
      <c r="T15" s="88"/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/>
      <c r="C16" s="119"/>
      <c r="D16" s="153"/>
      <c r="E16" s="144"/>
      <c r="F16" s="154"/>
      <c r="G16" s="144"/>
      <c r="H16" s="128"/>
      <c r="I16" s="154"/>
      <c r="J16" s="161"/>
      <c r="K16" s="156"/>
      <c r="L16" s="144"/>
      <c r="M16" s="129"/>
      <c r="N16" s="157"/>
      <c r="O16" s="128"/>
      <c r="P16" s="155"/>
      <c r="Q16" s="156"/>
      <c r="R16" s="145"/>
      <c r="S16" s="88"/>
      <c r="T16" s="88"/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/>
      <c r="C17" s="119"/>
      <c r="D17" s="153"/>
      <c r="E17" s="144"/>
      <c r="F17" s="129"/>
      <c r="G17" s="144"/>
      <c r="H17" s="128"/>
      <c r="I17" s="158"/>
      <c r="J17" s="170"/>
      <c r="K17" s="156"/>
      <c r="L17" s="144"/>
      <c r="M17" s="129"/>
      <c r="N17" s="144"/>
      <c r="O17" s="128"/>
      <c r="P17" s="155"/>
      <c r="Q17" s="156"/>
      <c r="R17" s="145"/>
      <c r="S17" s="88"/>
      <c r="T17" s="88"/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/>
      <c r="C18" s="119"/>
      <c r="D18" s="153"/>
      <c r="E18" s="144"/>
      <c r="F18" s="154"/>
      <c r="G18" s="157"/>
      <c r="H18" s="155"/>
      <c r="I18" s="154"/>
      <c r="J18" s="161"/>
      <c r="K18" s="156"/>
      <c r="L18" s="144"/>
      <c r="M18" s="154"/>
      <c r="N18" s="157"/>
      <c r="O18" s="155"/>
      <c r="P18" s="155"/>
      <c r="Q18" s="156"/>
      <c r="R18" s="145"/>
      <c r="S18" s="171"/>
      <c r="T18" s="171"/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/>
      <c r="C19" s="119"/>
      <c r="D19" s="153"/>
      <c r="E19" s="144"/>
      <c r="F19" s="154"/>
      <c r="G19" s="157"/>
      <c r="H19" s="155"/>
      <c r="I19" s="154"/>
      <c r="J19" s="161"/>
      <c r="K19" s="156"/>
      <c r="L19" s="144"/>
      <c r="M19" s="154"/>
      <c r="N19" s="157"/>
      <c r="O19" s="155"/>
      <c r="P19" s="155"/>
      <c r="Q19" s="156"/>
      <c r="R19" s="145"/>
      <c r="S19" s="171"/>
      <c r="T19" s="171"/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/>
      <c r="C20" s="119"/>
      <c r="D20" s="153"/>
      <c r="E20" s="144"/>
      <c r="F20" s="129"/>
      <c r="G20" s="144"/>
      <c r="H20" s="128"/>
      <c r="I20" s="129"/>
      <c r="J20" s="161"/>
      <c r="K20" s="156"/>
      <c r="L20" s="144"/>
      <c r="M20" s="129"/>
      <c r="N20" s="144"/>
      <c r="O20" s="128"/>
      <c r="P20" s="155"/>
      <c r="Q20" s="156"/>
      <c r="R20" s="145"/>
      <c r="S20" s="88"/>
      <c r="T20" s="88"/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/>
      <c r="C21" s="119"/>
      <c r="D21" s="153"/>
      <c r="E21" s="144"/>
      <c r="F21" s="129"/>
      <c r="G21" s="144"/>
      <c r="H21" s="128"/>
      <c r="I21" s="158"/>
      <c r="J21" s="157"/>
      <c r="K21" s="156"/>
      <c r="L21" s="144"/>
      <c r="M21" s="129"/>
      <c r="N21" s="144"/>
      <c r="O21" s="128"/>
      <c r="P21" s="155"/>
      <c r="Q21" s="156"/>
      <c r="R21" s="145"/>
      <c r="S21" s="88"/>
      <c r="T21" s="88"/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/>
      <c r="C22" s="119"/>
      <c r="D22" s="153"/>
      <c r="E22" s="144"/>
      <c r="F22" s="123"/>
      <c r="G22" s="144"/>
      <c r="H22" s="128"/>
      <c r="I22" s="123"/>
      <c r="J22" s="144"/>
      <c r="K22" s="156"/>
      <c r="L22" s="144"/>
      <c r="M22" s="123"/>
      <c r="N22" s="144"/>
      <c r="O22" s="128"/>
      <c r="P22" s="155"/>
      <c r="Q22" s="156"/>
      <c r="R22" s="145"/>
      <c r="S22" s="88"/>
      <c r="T22" s="88"/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/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9"/>
      <c r="G31" s="239"/>
      <c r="H31" s="108"/>
      <c r="I31" s="239"/>
      <c r="J31" s="239"/>
      <c r="K31" s="239"/>
      <c r="L31" s="239"/>
      <c r="M31" s="239"/>
      <c r="N31" s="239"/>
      <c r="O31" s="108"/>
      <c r="P31" s="108"/>
      <c r="Q31" s="239"/>
      <c r="R31" s="239"/>
      <c r="S31" s="108"/>
      <c r="T31" s="108"/>
      <c r="W31" s="108"/>
      <c r="X31" s="108"/>
      <c r="Y31" s="108"/>
      <c r="Z31" s="239"/>
      <c r="AA31" s="239"/>
      <c r="AB31" s="108"/>
      <c r="AC31" s="239"/>
      <c r="AD31" s="239"/>
      <c r="AE31" s="239"/>
      <c r="AF31" s="239"/>
      <c r="AG31" s="239"/>
      <c r="AH31" s="239"/>
      <c r="AI31" s="108"/>
      <c r="AJ31" s="108"/>
      <c r="AK31" s="239"/>
      <c r="AL31" s="239"/>
    </row>
    <row r="32" spans="2:38" x14ac:dyDescent="0.2">
      <c r="B32" s="225" t="s">
        <v>11</v>
      </c>
      <c r="C32" s="226"/>
      <c r="D32" s="255">
        <f>COUNT(E11:E28)</f>
        <v>3</v>
      </c>
      <c r="E32" s="210"/>
      <c r="F32" s="209">
        <f>COUNT(G11:G28)</f>
        <v>3</v>
      </c>
      <c r="G32" s="210"/>
      <c r="H32" s="16">
        <f>COUNT(H11:H28)</f>
        <v>3</v>
      </c>
      <c r="I32" s="209">
        <f>COUNT(J11:J28)</f>
        <v>2</v>
      </c>
      <c r="J32" s="210"/>
      <c r="K32" s="209">
        <f>COUNT(L11:L28)</f>
        <v>3</v>
      </c>
      <c r="L32" s="210"/>
      <c r="M32" s="209">
        <f>COUNT(N11:N28)</f>
        <v>3</v>
      </c>
      <c r="N32" s="210"/>
      <c r="O32" s="16">
        <f>COUNT(O11:O28)</f>
        <v>3</v>
      </c>
      <c r="P32" s="16">
        <f>COUNT(P11:P28)</f>
        <v>3</v>
      </c>
      <c r="Q32" s="209">
        <f>COUNT(R11:R28)</f>
        <v>3</v>
      </c>
      <c r="R32" s="256"/>
      <c r="S32" s="2">
        <f>COUNT(S11:S28)</f>
        <v>2</v>
      </c>
      <c r="T32" s="2">
        <f>COUNT(T11:T28)</f>
        <v>1</v>
      </c>
      <c r="W32" s="225" t="s">
        <v>11</v>
      </c>
      <c r="X32" s="226"/>
      <c r="Y32" s="16">
        <f>COUNT(Y11:Y28)</f>
        <v>0</v>
      </c>
      <c r="Z32" s="209">
        <f>COUNT(AA11:AA28)</f>
        <v>0</v>
      </c>
      <c r="AA32" s="210">
        <f>COUNT(AA11:AA28)</f>
        <v>0</v>
      </c>
      <c r="AB32" s="16">
        <f>COUNT(AB11:AB28)</f>
        <v>0</v>
      </c>
      <c r="AC32" s="209">
        <f>COUNT(AD11:AD28)</f>
        <v>0</v>
      </c>
      <c r="AD32" s="210"/>
      <c r="AE32" s="209">
        <f>COUNT(AF11:AF28)</f>
        <v>0</v>
      </c>
      <c r="AF32" s="210"/>
      <c r="AG32" s="209">
        <f>COUNT(AH11:AH28)</f>
        <v>0</v>
      </c>
      <c r="AH32" s="210"/>
      <c r="AI32" s="16">
        <f>COUNT(AI11:AI28)</f>
        <v>0</v>
      </c>
      <c r="AJ32" s="16">
        <f>COUNT(AJ11:AJ28)</f>
        <v>0</v>
      </c>
      <c r="AK32" s="209">
        <f>COUNT(AL11:AL28)</f>
        <v>0</v>
      </c>
      <c r="AL32" s="210"/>
    </row>
    <row r="33" spans="2:42" x14ac:dyDescent="0.2">
      <c r="B33" s="25"/>
      <c r="C33" s="26"/>
      <c r="D33" s="254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8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8"/>
    </row>
    <row r="34" spans="2:42" x14ac:dyDescent="0.2">
      <c r="B34" s="218" t="s">
        <v>12</v>
      </c>
      <c r="C34" s="219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7.2</v>
      </c>
      <c r="I34" s="220">
        <f>MIN(J11:J28)</f>
        <v>73</v>
      </c>
      <c r="J34" s="242"/>
      <c r="K34" s="108" t="s">
        <v>10</v>
      </c>
      <c r="L34" s="12">
        <f>MIN(L11:L28)</f>
        <v>5</v>
      </c>
      <c r="M34" s="12" t="s">
        <v>10</v>
      </c>
      <c r="N34" s="13">
        <f>MIN(N11:N28)</f>
        <v>3.2</v>
      </c>
      <c r="O34" s="13">
        <f>MIN(O11:O28)</f>
        <v>0.38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58</v>
      </c>
      <c r="T34" s="83">
        <f>MIN(T8:T26)</f>
        <v>74</v>
      </c>
      <c r="W34" s="218" t="s">
        <v>12</v>
      </c>
      <c r="X34" s="219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20">
        <f>MIN(AD11:AD28)</f>
        <v>0</v>
      </c>
      <c r="AD34" s="242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4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8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8"/>
    </row>
    <row r="36" spans="2:42" x14ac:dyDescent="0.2">
      <c r="B36" s="218" t="s">
        <v>13</v>
      </c>
      <c r="C36" s="219"/>
      <c r="D36" s="257">
        <f>SUM(E11:E28)/D32</f>
        <v>5</v>
      </c>
      <c r="E36" s="223">
        <f>SUM(E11:E31)/9</f>
        <v>1.6666666666666667</v>
      </c>
      <c r="F36" s="222">
        <f>SUM(G11:G28)/F32</f>
        <v>1.3333333333333333</v>
      </c>
      <c r="G36" s="223"/>
      <c r="H36" s="110">
        <f>SUM(H11:H28)/H32</f>
        <v>7.2266666666666666</v>
      </c>
      <c r="I36" s="222">
        <f>SUM(J11:J28)/I32</f>
        <v>1186.5</v>
      </c>
      <c r="J36" s="223"/>
      <c r="K36" s="222">
        <f>SUM(L11:L28)/K32</f>
        <v>5</v>
      </c>
      <c r="L36" s="223">
        <f>SUM(L11:L31)/9</f>
        <v>1.6666666666666667</v>
      </c>
      <c r="M36" s="222">
        <f>SUM(N11:N28)/M32</f>
        <v>3.8666666666666667</v>
      </c>
      <c r="N36" s="223"/>
      <c r="O36" s="110">
        <f>SUM(O11:O28)/O32</f>
        <v>0.49666666666666665</v>
      </c>
      <c r="P36" s="168">
        <f>SUM(P11:P28)/P32</f>
        <v>0.20000000000000004</v>
      </c>
      <c r="Q36" s="222">
        <f>SUM(R11:R28)/Q32</f>
        <v>0.5</v>
      </c>
      <c r="R36" s="224"/>
      <c r="S36" s="141">
        <f>SUM(S8:S26)/S32</f>
        <v>64</v>
      </c>
      <c r="T36" s="141">
        <f>SUM(T8:T26)/T32</f>
        <v>74</v>
      </c>
      <c r="W36" s="218" t="s">
        <v>13</v>
      </c>
      <c r="X36" s="219"/>
      <c r="Y36" s="109" t="e">
        <f>SUM(Y11:Y28)/Y32</f>
        <v>#DIV/0!</v>
      </c>
      <c r="Z36" s="222" t="e">
        <f>SUM(AA11:AA28)/Z32</f>
        <v>#DIV/0!</v>
      </c>
      <c r="AA36" s="223"/>
      <c r="AB36" s="110" t="e">
        <f>SUM(AB11:AB28)/AB32</f>
        <v>#DIV/0!</v>
      </c>
      <c r="AC36" s="222" t="e">
        <f>SUM(AD11:AD28)/AC32</f>
        <v>#DIV/0!</v>
      </c>
      <c r="AD36" s="223"/>
      <c r="AE36" s="222" t="e">
        <f>SUM(AF11:AF28)/AE32</f>
        <v>#DIV/0!</v>
      </c>
      <c r="AF36" s="223">
        <f>SUM(AF11:AF31)/9</f>
        <v>0</v>
      </c>
      <c r="AG36" s="222" t="e">
        <f>SUM(AH11:AH28)/AG32</f>
        <v>#DIV/0!</v>
      </c>
      <c r="AH36" s="223"/>
      <c r="AI36" s="110" t="e">
        <f>SUM(AI11:AI28)/AI32</f>
        <v>#DIV/0!</v>
      </c>
      <c r="AJ36" s="110" t="e">
        <f>SUM(AJ11:AJ25)/AJ32</f>
        <v>#DIV/0!</v>
      </c>
      <c r="AK36" s="222" t="e">
        <f>SUM(AL11:AL28)/AK32</f>
        <v>#DIV/0!</v>
      </c>
      <c r="AL36" s="224"/>
    </row>
    <row r="37" spans="2:42" x14ac:dyDescent="0.2">
      <c r="B37" s="25"/>
      <c r="C37" s="26"/>
      <c r="D37" s="254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8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8"/>
    </row>
    <row r="38" spans="2:42" ht="13.5" thickBot="1" x14ac:dyDescent="0.25">
      <c r="B38" s="215" t="s">
        <v>14</v>
      </c>
      <c r="C38" s="216"/>
      <c r="D38" s="258">
        <f>MAX(E11:E28)</f>
        <v>5</v>
      </c>
      <c r="E38" s="207"/>
      <c r="F38" s="206">
        <f>MAX(G11:G28)</f>
        <v>2</v>
      </c>
      <c r="G38" s="207"/>
      <c r="H38" s="15">
        <f>MAX(H11:H28)</f>
        <v>7.26</v>
      </c>
      <c r="I38" s="206">
        <f>MAX(J11:J28)</f>
        <v>2300</v>
      </c>
      <c r="J38" s="207"/>
      <c r="K38" s="206">
        <f>MAX(L11:L28)</f>
        <v>5</v>
      </c>
      <c r="L38" s="207"/>
      <c r="M38" s="206">
        <f>MAX(N11:N28)</f>
        <v>4.3</v>
      </c>
      <c r="N38" s="207"/>
      <c r="O38" s="15">
        <f>MAX(O11:O28)</f>
        <v>0.6</v>
      </c>
      <c r="P38" s="15">
        <f>MAX(P11:P28)</f>
        <v>0.2</v>
      </c>
      <c r="Q38" s="206">
        <f>MAX(R11:R28)</f>
        <v>0.5</v>
      </c>
      <c r="R38" s="217"/>
      <c r="S38" s="83">
        <f>MAX(S8:S26)</f>
        <v>70</v>
      </c>
      <c r="T38" s="83">
        <f>MAX(T8:T26)</f>
        <v>74</v>
      </c>
      <c r="W38" s="215" t="s">
        <v>14</v>
      </c>
      <c r="X38" s="216"/>
      <c r="Y38" s="14">
        <f>MAX(Y11:Y28)</f>
        <v>0</v>
      </c>
      <c r="Z38" s="206">
        <f>MAX(AA11:AA28)</f>
        <v>0</v>
      </c>
      <c r="AA38" s="207"/>
      <c r="AB38" s="15">
        <f>MAX(AB11:AB28)</f>
        <v>0</v>
      </c>
      <c r="AC38" s="206">
        <f>MAX(AD11:AD28)</f>
        <v>0</v>
      </c>
      <c r="AD38" s="207"/>
      <c r="AE38" s="206">
        <f>MAX(AF11:AF28)</f>
        <v>0</v>
      </c>
      <c r="AF38" s="207"/>
      <c r="AG38" s="206">
        <f>MAX(AH11:AH28)</f>
        <v>0</v>
      </c>
      <c r="AH38" s="207"/>
      <c r="AI38" s="15">
        <f>MAX(AI11:AI28)</f>
        <v>0</v>
      </c>
      <c r="AJ38" s="15">
        <f>MAX(AJ11:AJ25)</f>
        <v>0</v>
      </c>
      <c r="AK38" s="206">
        <f>MAX(AL11:AL28)</f>
        <v>0</v>
      </c>
      <c r="AL38" s="217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46" t="s">
        <v>18</v>
      </c>
      <c r="P42" s="246"/>
      <c r="Q42" s="19"/>
      <c r="R42" s="23"/>
      <c r="S42" s="23"/>
      <c r="T42" s="23"/>
      <c r="Z42" s="18" t="s">
        <v>17</v>
      </c>
      <c r="AA42" s="18"/>
      <c r="AB42" s="5"/>
      <c r="AK42" s="246" t="s">
        <v>18</v>
      </c>
      <c r="AL42" s="246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40">
        <v>2</v>
      </c>
      <c r="I44" s="241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40" t="s">
        <v>58</v>
      </c>
      <c r="I45" s="241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40" t="s">
        <v>20</v>
      </c>
      <c r="I46" s="241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11"/>
      <c r="I47" s="212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38" t="s">
        <v>23</v>
      </c>
      <c r="E49" s="214"/>
      <c r="F49" s="213" t="s">
        <v>3</v>
      </c>
      <c r="G49" s="214"/>
      <c r="H49" s="4" t="s">
        <v>4</v>
      </c>
      <c r="I49" s="213" t="s">
        <v>5</v>
      </c>
      <c r="J49" s="214"/>
      <c r="K49" s="213" t="s">
        <v>6</v>
      </c>
      <c r="L49" s="214"/>
      <c r="M49" s="213" t="s">
        <v>7</v>
      </c>
      <c r="N49" s="214"/>
      <c r="O49" s="3" t="s">
        <v>8</v>
      </c>
      <c r="P49" s="3" t="s">
        <v>27</v>
      </c>
      <c r="Q49" s="213" t="s">
        <v>9</v>
      </c>
      <c r="R49" s="227"/>
      <c r="S49" s="80" t="s">
        <v>37</v>
      </c>
      <c r="T49" s="80" t="s">
        <v>38</v>
      </c>
      <c r="X49" s="24" t="s">
        <v>22</v>
      </c>
      <c r="Y49" s="67" t="s">
        <v>35</v>
      </c>
      <c r="Z49" s="238" t="s">
        <v>23</v>
      </c>
      <c r="AA49" s="214"/>
      <c r="AB49" s="213" t="s">
        <v>3</v>
      </c>
      <c r="AC49" s="214"/>
      <c r="AD49" s="4" t="s">
        <v>4</v>
      </c>
      <c r="AE49" s="213" t="s">
        <v>8</v>
      </c>
      <c r="AF49" s="227"/>
    </row>
    <row r="50" spans="2:39" s="1" customFormat="1" ht="15.75" customHeight="1" x14ac:dyDescent="0.2">
      <c r="B50" s="228"/>
      <c r="C50" s="228"/>
      <c r="D50" s="230" t="s">
        <v>24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43"/>
      <c r="S50" s="2"/>
      <c r="T50" s="2"/>
      <c r="X50" s="228"/>
      <c r="Y50" s="228"/>
      <c r="Z50" s="230"/>
      <c r="AA50" s="231"/>
      <c r="AB50" s="231"/>
      <c r="AC50" s="231"/>
      <c r="AD50" s="231"/>
      <c r="AE50" s="231"/>
      <c r="AF50" s="243"/>
      <c r="AG50"/>
      <c r="AH50"/>
      <c r="AI50"/>
      <c r="AJ50" s="2"/>
      <c r="AK50" s="2"/>
    </row>
    <row r="51" spans="2:39" s="1" customFormat="1" ht="13.5" thickBot="1" x14ac:dyDescent="0.25">
      <c r="B51" s="229"/>
      <c r="C51" s="229"/>
      <c r="D51" s="234" t="s">
        <v>25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44"/>
      <c r="S51" s="2"/>
      <c r="T51" s="2"/>
      <c r="X51" s="229"/>
      <c r="Y51" s="229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45775</v>
      </c>
      <c r="C52" s="119">
        <v>45789</v>
      </c>
      <c r="D52" s="153" t="s">
        <v>10</v>
      </c>
      <c r="E52" s="157">
        <v>5</v>
      </c>
      <c r="F52" s="158"/>
      <c r="G52" s="157">
        <v>9</v>
      </c>
      <c r="H52" s="203">
        <v>7.54</v>
      </c>
      <c r="I52" s="158"/>
      <c r="J52" s="170">
        <v>57</v>
      </c>
      <c r="K52" s="154" t="s">
        <v>10</v>
      </c>
      <c r="L52" s="157">
        <v>5</v>
      </c>
      <c r="M52" s="158"/>
      <c r="N52" s="157">
        <v>4.7</v>
      </c>
      <c r="O52" s="155">
        <v>0.46</v>
      </c>
      <c r="P52" s="155">
        <v>0.3</v>
      </c>
      <c r="Q52" s="156"/>
      <c r="R52" s="160">
        <v>1</v>
      </c>
      <c r="S52" s="171">
        <v>63</v>
      </c>
      <c r="T52" s="171"/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45798</v>
      </c>
      <c r="C53" s="119">
        <v>45811</v>
      </c>
      <c r="D53" s="153" t="s">
        <v>10</v>
      </c>
      <c r="E53" s="157">
        <v>5</v>
      </c>
      <c r="F53" s="158"/>
      <c r="G53" s="157">
        <v>3</v>
      </c>
      <c r="H53" s="155">
        <v>7.7</v>
      </c>
      <c r="I53" s="158"/>
      <c r="J53" s="157"/>
      <c r="K53" s="156" t="s">
        <v>10</v>
      </c>
      <c r="L53" s="157">
        <v>5</v>
      </c>
      <c r="M53" s="158"/>
      <c r="N53" s="157">
        <v>6</v>
      </c>
      <c r="O53" s="155">
        <v>0.54</v>
      </c>
      <c r="P53" s="155">
        <v>0.2</v>
      </c>
      <c r="Q53" s="156"/>
      <c r="R53" s="160">
        <v>1.3</v>
      </c>
      <c r="S53" s="171"/>
      <c r="T53" s="171"/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45819</v>
      </c>
      <c r="C54" s="119">
        <v>45831</v>
      </c>
      <c r="D54" s="153" t="s">
        <v>10</v>
      </c>
      <c r="E54" s="157">
        <v>5</v>
      </c>
      <c r="F54" s="158"/>
      <c r="G54" s="157">
        <v>2</v>
      </c>
      <c r="H54" s="155">
        <v>7.61</v>
      </c>
      <c r="I54" s="164"/>
      <c r="J54" s="163">
        <v>100</v>
      </c>
      <c r="K54" s="156" t="s">
        <v>10</v>
      </c>
      <c r="L54" s="157">
        <v>5</v>
      </c>
      <c r="M54" s="158"/>
      <c r="N54" s="157">
        <v>5.8</v>
      </c>
      <c r="O54" s="155">
        <v>0.46</v>
      </c>
      <c r="P54" s="155">
        <v>0.2</v>
      </c>
      <c r="Q54" s="156"/>
      <c r="R54" s="160">
        <v>1.5</v>
      </c>
      <c r="S54" s="171">
        <v>70</v>
      </c>
      <c r="T54" s="171">
        <v>75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/>
      <c r="C55" s="119"/>
      <c r="D55" s="153"/>
      <c r="E55" s="144"/>
      <c r="F55" s="123"/>
      <c r="G55" s="144"/>
      <c r="H55" s="166"/>
      <c r="I55" s="154"/>
      <c r="J55" s="161"/>
      <c r="K55" s="154"/>
      <c r="L55" s="144"/>
      <c r="M55" s="123"/>
      <c r="N55" s="144"/>
      <c r="O55" s="128"/>
      <c r="P55" s="155"/>
      <c r="Q55" s="120"/>
      <c r="R55" s="145"/>
      <c r="S55" s="88"/>
      <c r="T55" s="88"/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/>
      <c r="C56" s="119"/>
      <c r="D56" s="153"/>
      <c r="E56" s="144"/>
      <c r="F56" s="123"/>
      <c r="G56" s="144"/>
      <c r="H56" s="128"/>
      <c r="I56" s="123"/>
      <c r="J56" s="157"/>
      <c r="K56" s="167"/>
      <c r="L56" s="144"/>
      <c r="M56" s="123"/>
      <c r="N56" s="144"/>
      <c r="O56" s="128"/>
      <c r="P56" s="155"/>
      <c r="Q56" s="156"/>
      <c r="R56" s="145"/>
      <c r="S56" s="88"/>
      <c r="T56" s="88"/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/>
      <c r="C57" s="119"/>
      <c r="D57" s="153"/>
      <c r="E57" s="144"/>
      <c r="F57" s="123"/>
      <c r="G57" s="144"/>
      <c r="H57" s="128"/>
      <c r="I57" s="154"/>
      <c r="J57" s="169"/>
      <c r="K57" s="154"/>
      <c r="L57" s="144"/>
      <c r="M57" s="123"/>
      <c r="N57" s="144"/>
      <c r="O57" s="128"/>
      <c r="P57" s="155"/>
      <c r="Q57" s="120"/>
      <c r="R57" s="145"/>
      <c r="S57" s="88"/>
      <c r="T57" s="88"/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/>
      <c r="C58" s="119"/>
      <c r="D58" s="153"/>
      <c r="E58" s="144"/>
      <c r="F58" s="123"/>
      <c r="G58" s="144"/>
      <c r="H58" s="128"/>
      <c r="I58" s="154"/>
      <c r="J58" s="170"/>
      <c r="K58" s="156"/>
      <c r="L58" s="144"/>
      <c r="M58" s="123"/>
      <c r="N58" s="144"/>
      <c r="O58" s="128"/>
      <c r="P58" s="128"/>
      <c r="Q58" s="120"/>
      <c r="R58" s="145"/>
      <c r="S58" s="88"/>
      <c r="T58" s="88"/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/>
      <c r="C59" s="119"/>
      <c r="D59" s="153"/>
      <c r="E59" s="144"/>
      <c r="F59" s="154"/>
      <c r="G59" s="157"/>
      <c r="H59" s="155"/>
      <c r="I59" s="154"/>
      <c r="J59" s="161"/>
      <c r="K59" s="156"/>
      <c r="L59" s="144"/>
      <c r="M59" s="154"/>
      <c r="N59" s="157"/>
      <c r="O59" s="155"/>
      <c r="P59" s="155"/>
      <c r="Q59" s="156"/>
      <c r="R59" s="145"/>
      <c r="S59" s="171"/>
      <c r="T59" s="171"/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/>
      <c r="C60" s="119"/>
      <c r="D60" s="153"/>
      <c r="E60" s="144"/>
      <c r="F60" s="154"/>
      <c r="G60" s="157"/>
      <c r="H60" s="155"/>
      <c r="I60" s="154"/>
      <c r="J60" s="161"/>
      <c r="K60" s="156"/>
      <c r="L60" s="144"/>
      <c r="M60" s="154"/>
      <c r="N60" s="157"/>
      <c r="O60" s="155"/>
      <c r="P60" s="155"/>
      <c r="Q60" s="156"/>
      <c r="R60" s="145"/>
      <c r="S60" s="171"/>
      <c r="T60" s="171"/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/>
      <c r="C61" s="119"/>
      <c r="D61" s="153"/>
      <c r="E61" s="144"/>
      <c r="F61" s="123"/>
      <c r="G61" s="144"/>
      <c r="H61" s="128"/>
      <c r="I61" s="154"/>
      <c r="J61" s="161"/>
      <c r="K61" s="156"/>
      <c r="L61" s="144"/>
      <c r="M61" s="123"/>
      <c r="N61" s="144"/>
      <c r="O61" s="128"/>
      <c r="P61" s="155"/>
      <c r="Q61" s="156"/>
      <c r="R61" s="160"/>
      <c r="S61" s="88"/>
      <c r="T61" s="88"/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/>
      <c r="C62" s="119"/>
      <c r="D62" s="153"/>
      <c r="E62" s="144"/>
      <c r="F62" s="123"/>
      <c r="G62" s="144"/>
      <c r="H62" s="128"/>
      <c r="I62" s="123"/>
      <c r="J62" s="157"/>
      <c r="K62" s="156"/>
      <c r="L62" s="144"/>
      <c r="M62" s="123"/>
      <c r="N62" s="144"/>
      <c r="O62" s="128"/>
      <c r="P62" s="155"/>
      <c r="Q62" s="156"/>
      <c r="R62" s="145"/>
      <c r="S62" s="88"/>
      <c r="T62" s="88"/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/>
      <c r="C63" s="119"/>
      <c r="D63" s="153"/>
      <c r="E63" s="144"/>
      <c r="F63" s="123"/>
      <c r="G63" s="144"/>
      <c r="H63" s="128"/>
      <c r="I63" s="123"/>
      <c r="J63" s="144"/>
      <c r="K63" s="156"/>
      <c r="L63" s="144"/>
      <c r="M63" s="123"/>
      <c r="N63" s="144"/>
      <c r="O63" s="128"/>
      <c r="P63" s="128"/>
      <c r="Q63" s="156"/>
      <c r="R63" s="145"/>
      <c r="S63" s="88"/>
      <c r="T63" s="88"/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/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9"/>
      <c r="G74" s="239"/>
      <c r="H74" s="108"/>
      <c r="I74" s="239"/>
      <c r="J74" s="239"/>
      <c r="K74" s="239"/>
      <c r="L74" s="239"/>
      <c r="M74" s="239"/>
      <c r="N74" s="239"/>
      <c r="O74" s="108"/>
      <c r="P74" s="108"/>
      <c r="Q74" s="239"/>
      <c r="R74" s="239"/>
      <c r="S74" s="108"/>
      <c r="T74" s="108"/>
    </row>
    <row r="75" spans="2:39" s="2" customFormat="1" ht="12.75" customHeight="1" x14ac:dyDescent="0.2">
      <c r="B75" s="225" t="s">
        <v>11</v>
      </c>
      <c r="C75" s="226"/>
      <c r="D75" s="255">
        <f>COUNT(E52:E71)</f>
        <v>3</v>
      </c>
      <c r="E75" s="210"/>
      <c r="F75" s="209">
        <f>COUNT(G52:G71)</f>
        <v>3</v>
      </c>
      <c r="G75" s="210">
        <f>COUNT(G52:G68)</f>
        <v>3</v>
      </c>
      <c r="H75" s="16">
        <f>COUNT(H52:H71)</f>
        <v>3</v>
      </c>
      <c r="I75" s="209">
        <f>COUNT(J52:J71)</f>
        <v>2</v>
      </c>
      <c r="J75" s="210"/>
      <c r="K75" s="209">
        <f>COUNT(L52:L71)</f>
        <v>3</v>
      </c>
      <c r="L75" s="210"/>
      <c r="M75" s="209">
        <f>COUNT(N52:N71)</f>
        <v>3</v>
      </c>
      <c r="N75" s="210"/>
      <c r="O75" s="16">
        <f>COUNT(O52:O71)</f>
        <v>3</v>
      </c>
      <c r="P75" s="16">
        <f>COUNT(P52:P71)</f>
        <v>3</v>
      </c>
      <c r="Q75" s="209">
        <f>COUNT(R52:R71)</f>
        <v>3</v>
      </c>
      <c r="R75" s="256"/>
      <c r="S75" s="2">
        <f>COUNT(S52:S71)</f>
        <v>2</v>
      </c>
      <c r="T75" s="2">
        <f>COUNT(T52:T71)</f>
        <v>1</v>
      </c>
    </row>
    <row r="76" spans="2:39" s="2" customFormat="1" ht="12.75" customHeight="1" x14ac:dyDescent="0.2">
      <c r="B76" s="25"/>
      <c r="C76" s="26"/>
      <c r="D76" s="254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8"/>
      <c r="S76" s="82"/>
      <c r="T76" s="82"/>
    </row>
    <row r="77" spans="2:39" s="2" customFormat="1" ht="12.75" customHeight="1" x14ac:dyDescent="0.2">
      <c r="B77" s="218" t="s">
        <v>12</v>
      </c>
      <c r="C77" s="219"/>
      <c r="D77" s="172" t="s">
        <v>10</v>
      </c>
      <c r="E77" s="12">
        <f>MIN(E52:E71)</f>
        <v>5</v>
      </c>
      <c r="F77" s="108"/>
      <c r="G77" s="12">
        <f>MIN(G52:G68)</f>
        <v>2</v>
      </c>
      <c r="H77" s="13">
        <f>MIN(H52:H68)</f>
        <v>7.54</v>
      </c>
      <c r="I77" s="220">
        <f>MIN(J52:J68)</f>
        <v>57</v>
      </c>
      <c r="J77" s="221"/>
      <c r="K77" s="108" t="s">
        <v>10</v>
      </c>
      <c r="L77" s="12">
        <f>MIN(L52:L68)</f>
        <v>5</v>
      </c>
      <c r="M77" s="12" t="s">
        <v>10</v>
      </c>
      <c r="N77" s="13">
        <f>MIN(N52:N68)</f>
        <v>4.7</v>
      </c>
      <c r="O77" s="13">
        <f>MIN(O52:O68)</f>
        <v>0.46</v>
      </c>
      <c r="P77" s="13">
        <f>MIN(P52:P68)</f>
        <v>0.2</v>
      </c>
      <c r="Q77" s="108" t="s">
        <v>10</v>
      </c>
      <c r="R77" s="17">
        <f>MIN(R52:R68)</f>
        <v>1</v>
      </c>
      <c r="S77" s="83">
        <f>MIN(S51:S69)</f>
        <v>63</v>
      </c>
      <c r="T77" s="83">
        <f>MIN(T51:T69)</f>
        <v>75</v>
      </c>
    </row>
    <row r="78" spans="2:39" s="2" customFormat="1" ht="13.5" customHeight="1" x14ac:dyDescent="0.2">
      <c r="B78" s="25"/>
      <c r="C78" s="26"/>
      <c r="D78" s="254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8"/>
      <c r="S78" s="82"/>
      <c r="T78" s="82"/>
    </row>
    <row r="79" spans="2:39" s="2" customFormat="1" ht="12.75" customHeight="1" x14ac:dyDescent="0.2">
      <c r="B79" s="218" t="s">
        <v>13</v>
      </c>
      <c r="C79" s="219"/>
      <c r="D79" s="257">
        <f>SUM(E52:E71)/D75</f>
        <v>5</v>
      </c>
      <c r="E79" s="223">
        <f>SUM(E52:E74)/9</f>
        <v>1.6666666666666667</v>
      </c>
      <c r="F79" s="222">
        <f>SUM(G52:G68)/F75</f>
        <v>4.666666666666667</v>
      </c>
      <c r="G79" s="223"/>
      <c r="H79" s="110">
        <f>SUM(H52:H68)/H75</f>
        <v>7.6166666666666671</v>
      </c>
      <c r="I79" s="222">
        <f>SUM(J52:J68)/I75</f>
        <v>78.5</v>
      </c>
      <c r="J79" s="223"/>
      <c r="K79" s="222">
        <f>SUM(L52:L68)/K75</f>
        <v>5</v>
      </c>
      <c r="L79" s="223">
        <f>SUM(L52:L74)/9</f>
        <v>1.6666666666666667</v>
      </c>
      <c r="M79" s="222">
        <f>SUM(N52:N68)/M75</f>
        <v>5.5</v>
      </c>
      <c r="N79" s="223"/>
      <c r="O79" s="110">
        <f>SUM(O52:O68)/O75</f>
        <v>0.48666666666666664</v>
      </c>
      <c r="P79" s="110">
        <f>SUM(P52:P68)/P75</f>
        <v>0.23333333333333331</v>
      </c>
      <c r="Q79" s="222">
        <f>SUM(R52:R68)/Q75</f>
        <v>1.2666666666666666</v>
      </c>
      <c r="R79" s="224"/>
      <c r="S79" s="141">
        <f>SUM(S51:S69)/S75</f>
        <v>66.5</v>
      </c>
      <c r="T79" s="141">
        <f>SUM(T51:T69)/T75</f>
        <v>75</v>
      </c>
    </row>
    <row r="80" spans="2:39" s="2" customFormat="1" x14ac:dyDescent="0.2">
      <c r="B80" s="25"/>
      <c r="C80" s="26"/>
      <c r="D80" s="254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8"/>
      <c r="S80" s="82"/>
      <c r="T80" s="82"/>
    </row>
    <row r="81" spans="1:39" s="2" customFormat="1" ht="13.5" customHeight="1" thickBot="1" x14ac:dyDescent="0.25">
      <c r="B81" s="215" t="s">
        <v>14</v>
      </c>
      <c r="C81" s="216"/>
      <c r="D81" s="258">
        <f>MAX(E52:E71)</f>
        <v>5</v>
      </c>
      <c r="E81" s="207"/>
      <c r="F81" s="206">
        <f>MAX(G52:G68)</f>
        <v>9</v>
      </c>
      <c r="G81" s="207"/>
      <c r="H81" s="15">
        <f>MAX(H52:H68)</f>
        <v>7.7</v>
      </c>
      <c r="I81" s="206">
        <f>MAX(J52:J68)</f>
        <v>100</v>
      </c>
      <c r="J81" s="207"/>
      <c r="K81" s="206">
        <f>MAX(L52:L68)</f>
        <v>5</v>
      </c>
      <c r="L81" s="207"/>
      <c r="M81" s="206">
        <f>MAX(N52:N68)</f>
        <v>6</v>
      </c>
      <c r="N81" s="207"/>
      <c r="O81" s="15">
        <f>MAX(O52:O68)</f>
        <v>0.54</v>
      </c>
      <c r="P81" s="15">
        <f>MAX(P52:P68)</f>
        <v>0.3</v>
      </c>
      <c r="Q81" s="206">
        <f>MAX(R52:R68)</f>
        <v>1.5</v>
      </c>
      <c r="R81" s="217"/>
      <c r="S81" s="83">
        <f>MAX(S51:S69)</f>
        <v>70</v>
      </c>
      <c r="T81" s="83">
        <f>MAX(T51:T69)</f>
        <v>75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31" orientation="portrait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0EFB-0507-4C84-B25A-96073A242E82}">
  <dimension ref="A1:I361"/>
  <sheetViews>
    <sheetView workbookViewId="0">
      <pane ySplit="2" topLeftCell="A3" activePane="bottomLeft" state="frozen"/>
      <selection pane="bottomLeft" activeCell="C9" sqref="C9"/>
    </sheetView>
  </sheetViews>
  <sheetFormatPr defaultRowHeight="12.75" x14ac:dyDescent="0.2"/>
  <cols>
    <col min="1" max="1" width="17.140625" customWidth="1"/>
    <col min="2" max="2" width="12.140625" style="2" customWidth="1"/>
    <col min="3" max="3" width="14.140625" customWidth="1"/>
    <col min="6" max="6" width="3" bestFit="1" customWidth="1"/>
    <col min="7" max="8" width="12.85546875" bestFit="1" customWidth="1"/>
  </cols>
  <sheetData>
    <row r="1" spans="1:9" x14ac:dyDescent="0.2">
      <c r="G1" s="262"/>
      <c r="H1" s="262"/>
    </row>
    <row r="2" spans="1:9" x14ac:dyDescent="0.2">
      <c r="A2" s="2"/>
      <c r="C2" s="197"/>
      <c r="D2" s="197"/>
      <c r="G2" s="199"/>
      <c r="H2" s="199"/>
    </row>
    <row r="3" spans="1:9" x14ac:dyDescent="0.2">
      <c r="A3" s="196"/>
      <c r="E3" s="197"/>
      <c r="F3" s="197"/>
      <c r="G3" s="198"/>
      <c r="H3" s="198"/>
    </row>
    <row r="4" spans="1:9" x14ac:dyDescent="0.2">
      <c r="A4" s="196"/>
      <c r="E4" s="197"/>
      <c r="F4" s="197"/>
      <c r="G4" s="198"/>
      <c r="H4" s="198"/>
    </row>
    <row r="5" spans="1:9" x14ac:dyDescent="0.2">
      <c r="A5" s="196"/>
      <c r="E5" s="197"/>
      <c r="F5" s="197"/>
      <c r="G5" s="198"/>
      <c r="H5" s="198"/>
    </row>
    <row r="6" spans="1:9" x14ac:dyDescent="0.2">
      <c r="A6" s="196"/>
      <c r="E6" s="197"/>
      <c r="F6" s="197"/>
      <c r="G6" s="198"/>
      <c r="H6" s="198"/>
    </row>
    <row r="7" spans="1:9" x14ac:dyDescent="0.2">
      <c r="A7" s="196"/>
      <c r="E7" s="197"/>
      <c r="F7" s="197"/>
      <c r="G7" s="198"/>
      <c r="H7" s="198"/>
    </row>
    <row r="8" spans="1:9" x14ac:dyDescent="0.2">
      <c r="A8" s="196"/>
      <c r="E8" s="197"/>
      <c r="F8" s="197"/>
      <c r="G8" s="198"/>
      <c r="H8" s="198"/>
    </row>
    <row r="9" spans="1:9" x14ac:dyDescent="0.2">
      <c r="A9" s="196"/>
      <c r="E9" s="197"/>
      <c r="F9" s="197"/>
      <c r="G9" s="198"/>
      <c r="H9" s="198"/>
    </row>
    <row r="10" spans="1:9" x14ac:dyDescent="0.2">
      <c r="A10" s="196"/>
      <c r="E10" s="197"/>
      <c r="F10" s="197"/>
      <c r="G10" s="198"/>
      <c r="H10" s="198"/>
    </row>
    <row r="11" spans="1:9" x14ac:dyDescent="0.2">
      <c r="A11" s="196"/>
      <c r="E11" s="197"/>
      <c r="F11" s="197"/>
      <c r="G11" s="198"/>
      <c r="H11" s="198"/>
    </row>
    <row r="12" spans="1:9" x14ac:dyDescent="0.2">
      <c r="A12" s="196"/>
      <c r="E12" s="197"/>
      <c r="F12" s="197"/>
      <c r="G12" s="198"/>
      <c r="H12" s="198"/>
    </row>
    <row r="13" spans="1:9" x14ac:dyDescent="0.2">
      <c r="A13" s="196"/>
      <c r="E13" s="197"/>
      <c r="F13" s="197"/>
      <c r="G13" s="198"/>
      <c r="H13" s="198"/>
    </row>
    <row r="14" spans="1:9" x14ac:dyDescent="0.2">
      <c r="A14" s="196"/>
      <c r="E14" s="197"/>
      <c r="F14" s="197"/>
      <c r="G14" s="198"/>
      <c r="H14" s="198"/>
    </row>
    <row r="15" spans="1:9" x14ac:dyDescent="0.2">
      <c r="A15" s="196"/>
    </row>
    <row r="16" spans="1:9" x14ac:dyDescent="0.2">
      <c r="A16" s="196"/>
      <c r="E16" s="202"/>
      <c r="H16" s="200"/>
      <c r="I16" s="197"/>
    </row>
    <row r="17" spans="1:9" x14ac:dyDescent="0.2">
      <c r="A17" s="196"/>
      <c r="C17" s="197"/>
      <c r="H17" s="201"/>
      <c r="I17" s="197"/>
    </row>
    <row r="18" spans="1:9" x14ac:dyDescent="0.2">
      <c r="A18" s="196"/>
    </row>
    <row r="19" spans="1:9" x14ac:dyDescent="0.2">
      <c r="A19" s="196"/>
    </row>
    <row r="20" spans="1:9" x14ac:dyDescent="0.2">
      <c r="A20" s="196"/>
      <c r="E20" s="202"/>
      <c r="F20" s="202"/>
      <c r="G20" s="202"/>
    </row>
    <row r="21" spans="1:9" x14ac:dyDescent="0.2">
      <c r="A21" s="196"/>
    </row>
    <row r="22" spans="1:9" x14ac:dyDescent="0.2">
      <c r="A22" s="196"/>
    </row>
    <row r="23" spans="1:9" x14ac:dyDescent="0.2">
      <c r="A23" s="196"/>
      <c r="G23" s="20"/>
    </row>
    <row r="24" spans="1:9" x14ac:dyDescent="0.2">
      <c r="A24" s="196"/>
    </row>
    <row r="25" spans="1:9" x14ac:dyDescent="0.2">
      <c r="A25" s="196"/>
    </row>
    <row r="26" spans="1:9" x14ac:dyDescent="0.2">
      <c r="A26" s="196"/>
    </row>
    <row r="27" spans="1:9" x14ac:dyDescent="0.2">
      <c r="A27" s="196"/>
    </row>
    <row r="28" spans="1:9" x14ac:dyDescent="0.2">
      <c r="A28" s="196"/>
    </row>
    <row r="29" spans="1:9" x14ac:dyDescent="0.2">
      <c r="A29" s="196"/>
    </row>
    <row r="30" spans="1:9" x14ac:dyDescent="0.2">
      <c r="A30" s="196"/>
    </row>
    <row r="31" spans="1:9" x14ac:dyDescent="0.2">
      <c r="A31" s="196"/>
    </row>
    <row r="32" spans="1:9" x14ac:dyDescent="0.2">
      <c r="A32" s="196"/>
    </row>
    <row r="33" spans="1:3" x14ac:dyDescent="0.2">
      <c r="A33" s="196"/>
      <c r="C33" s="197"/>
    </row>
    <row r="34" spans="1:3" x14ac:dyDescent="0.2">
      <c r="A34" s="196"/>
    </row>
    <row r="35" spans="1:3" x14ac:dyDescent="0.2">
      <c r="A35" s="196"/>
    </row>
    <row r="36" spans="1:3" x14ac:dyDescent="0.2">
      <c r="A36" s="196"/>
    </row>
    <row r="37" spans="1:3" x14ac:dyDescent="0.2">
      <c r="A37" s="196"/>
    </row>
    <row r="38" spans="1:3" x14ac:dyDescent="0.2">
      <c r="A38" s="196"/>
    </row>
    <row r="39" spans="1:3" x14ac:dyDescent="0.2">
      <c r="A39" s="196"/>
      <c r="C39" s="197"/>
    </row>
    <row r="40" spans="1:3" x14ac:dyDescent="0.2">
      <c r="A40" s="196"/>
    </row>
    <row r="41" spans="1:3" x14ac:dyDescent="0.2">
      <c r="A41" s="196"/>
    </row>
    <row r="42" spans="1:3" x14ac:dyDescent="0.2">
      <c r="A42" s="196"/>
    </row>
    <row r="43" spans="1:3" x14ac:dyDescent="0.2">
      <c r="A43" s="196"/>
    </row>
    <row r="44" spans="1:3" x14ac:dyDescent="0.2">
      <c r="A44" s="196"/>
      <c r="C44" s="197"/>
    </row>
    <row r="45" spans="1:3" x14ac:dyDescent="0.2">
      <c r="A45" s="196"/>
    </row>
    <row r="46" spans="1:3" x14ac:dyDescent="0.2">
      <c r="A46" s="196"/>
    </row>
    <row r="47" spans="1:3" x14ac:dyDescent="0.2">
      <c r="A47" s="196"/>
      <c r="C47" s="197"/>
    </row>
    <row r="48" spans="1:3" x14ac:dyDescent="0.2">
      <c r="A48" s="196"/>
    </row>
    <row r="49" spans="1:3" x14ac:dyDescent="0.2">
      <c r="A49" s="196"/>
    </row>
    <row r="50" spans="1:3" x14ac:dyDescent="0.2">
      <c r="A50" s="196"/>
    </row>
    <row r="51" spans="1:3" x14ac:dyDescent="0.2">
      <c r="A51" s="196"/>
    </row>
    <row r="52" spans="1:3" x14ac:dyDescent="0.2">
      <c r="A52" s="196"/>
    </row>
    <row r="53" spans="1:3" x14ac:dyDescent="0.2">
      <c r="A53" s="196"/>
    </row>
    <row r="54" spans="1:3" x14ac:dyDescent="0.2">
      <c r="A54" s="196"/>
    </row>
    <row r="55" spans="1:3" x14ac:dyDescent="0.2">
      <c r="A55" s="196"/>
    </row>
    <row r="56" spans="1:3" x14ac:dyDescent="0.2">
      <c r="A56" s="196"/>
    </row>
    <row r="57" spans="1:3" x14ac:dyDescent="0.2">
      <c r="A57" s="196"/>
      <c r="C57" s="197"/>
    </row>
    <row r="58" spans="1:3" x14ac:dyDescent="0.2">
      <c r="A58" s="196"/>
      <c r="C58" s="197"/>
    </row>
    <row r="59" spans="1:3" x14ac:dyDescent="0.2">
      <c r="A59" s="196"/>
    </row>
    <row r="60" spans="1:3" x14ac:dyDescent="0.2">
      <c r="A60" s="196"/>
    </row>
    <row r="61" spans="1:3" x14ac:dyDescent="0.2">
      <c r="A61" s="196"/>
    </row>
    <row r="62" spans="1:3" x14ac:dyDescent="0.2">
      <c r="A62" s="196"/>
    </row>
    <row r="63" spans="1:3" x14ac:dyDescent="0.2">
      <c r="A63" s="196"/>
    </row>
    <row r="64" spans="1:3" x14ac:dyDescent="0.2">
      <c r="A64" s="196"/>
    </row>
    <row r="65" spans="1:3" x14ac:dyDescent="0.2">
      <c r="A65" s="196"/>
    </row>
    <row r="66" spans="1:3" x14ac:dyDescent="0.2">
      <c r="A66" s="196"/>
    </row>
    <row r="67" spans="1:3" x14ac:dyDescent="0.2">
      <c r="A67" s="196"/>
    </row>
    <row r="68" spans="1:3" x14ac:dyDescent="0.2">
      <c r="A68" s="196"/>
    </row>
    <row r="69" spans="1:3" x14ac:dyDescent="0.2">
      <c r="A69" s="196"/>
    </row>
    <row r="70" spans="1:3" x14ac:dyDescent="0.2">
      <c r="A70" s="196"/>
    </row>
    <row r="71" spans="1:3" x14ac:dyDescent="0.2">
      <c r="A71" s="196"/>
    </row>
    <row r="72" spans="1:3" x14ac:dyDescent="0.2">
      <c r="A72" s="196"/>
    </row>
    <row r="73" spans="1:3" x14ac:dyDescent="0.2">
      <c r="A73" s="196"/>
    </row>
    <row r="74" spans="1:3" x14ac:dyDescent="0.2">
      <c r="A74" s="196"/>
    </row>
    <row r="75" spans="1:3" x14ac:dyDescent="0.2">
      <c r="A75" s="196"/>
      <c r="C75" s="197"/>
    </row>
    <row r="76" spans="1:3" x14ac:dyDescent="0.2">
      <c r="A76" s="196"/>
      <c r="C76" s="197"/>
    </row>
    <row r="77" spans="1:3" x14ac:dyDescent="0.2">
      <c r="A77" s="196"/>
    </row>
    <row r="78" spans="1:3" x14ac:dyDescent="0.2">
      <c r="A78" s="196"/>
    </row>
    <row r="79" spans="1:3" x14ac:dyDescent="0.2">
      <c r="A79" s="196"/>
    </row>
    <row r="80" spans="1:3" x14ac:dyDescent="0.2">
      <c r="A80" s="196"/>
    </row>
    <row r="81" spans="1:3" x14ac:dyDescent="0.2">
      <c r="A81" s="196"/>
    </row>
    <row r="82" spans="1:3" x14ac:dyDescent="0.2">
      <c r="A82" s="196"/>
    </row>
    <row r="83" spans="1:3" x14ac:dyDescent="0.2">
      <c r="A83" s="196"/>
    </row>
    <row r="84" spans="1:3" x14ac:dyDescent="0.2">
      <c r="A84" s="196"/>
      <c r="C84" s="197"/>
    </row>
    <row r="85" spans="1:3" x14ac:dyDescent="0.2">
      <c r="A85" s="196"/>
    </row>
    <row r="86" spans="1:3" x14ac:dyDescent="0.2">
      <c r="A86" s="196"/>
    </row>
    <row r="87" spans="1:3" x14ac:dyDescent="0.2">
      <c r="A87" s="196"/>
    </row>
    <row r="88" spans="1:3" x14ac:dyDescent="0.2">
      <c r="A88" s="196"/>
    </row>
    <row r="89" spans="1:3" x14ac:dyDescent="0.2">
      <c r="A89" s="196"/>
    </row>
    <row r="90" spans="1:3" x14ac:dyDescent="0.2">
      <c r="A90" s="196"/>
    </row>
    <row r="91" spans="1:3" x14ac:dyDescent="0.2">
      <c r="A91" s="196"/>
    </row>
    <row r="92" spans="1:3" x14ac:dyDescent="0.2">
      <c r="A92" s="196"/>
    </row>
    <row r="93" spans="1:3" x14ac:dyDescent="0.2">
      <c r="A93" s="196"/>
    </row>
    <row r="94" spans="1:3" x14ac:dyDescent="0.2">
      <c r="A94" s="196"/>
    </row>
    <row r="95" spans="1:3" x14ac:dyDescent="0.2">
      <c r="A95" s="196"/>
    </row>
    <row r="96" spans="1:3" x14ac:dyDescent="0.2">
      <c r="A96" s="196"/>
    </row>
    <row r="97" spans="1:3" x14ac:dyDescent="0.2">
      <c r="A97" s="196"/>
    </row>
    <row r="98" spans="1:3" x14ac:dyDescent="0.2">
      <c r="A98" s="196"/>
    </row>
    <row r="99" spans="1:3" x14ac:dyDescent="0.2">
      <c r="A99" s="196"/>
    </row>
    <row r="100" spans="1:3" x14ac:dyDescent="0.2">
      <c r="A100" s="196"/>
      <c r="C100" s="197"/>
    </row>
    <row r="101" spans="1:3" x14ac:dyDescent="0.2">
      <c r="A101" s="196"/>
    </row>
    <row r="102" spans="1:3" x14ac:dyDescent="0.2">
      <c r="A102" s="196"/>
    </row>
    <row r="103" spans="1:3" x14ac:dyDescent="0.2">
      <c r="A103" s="196"/>
      <c r="C103" s="197"/>
    </row>
    <row r="104" spans="1:3" x14ac:dyDescent="0.2">
      <c r="A104" s="196"/>
      <c r="C104" s="197"/>
    </row>
    <row r="105" spans="1:3" x14ac:dyDescent="0.2">
      <c r="A105" s="196"/>
    </row>
    <row r="106" spans="1:3" x14ac:dyDescent="0.2">
      <c r="A106" s="196"/>
    </row>
    <row r="107" spans="1:3" x14ac:dyDescent="0.2">
      <c r="A107" s="196"/>
    </row>
    <row r="108" spans="1:3" x14ac:dyDescent="0.2">
      <c r="A108" s="196"/>
    </row>
    <row r="109" spans="1:3" x14ac:dyDescent="0.2">
      <c r="A109" s="196"/>
    </row>
    <row r="110" spans="1:3" x14ac:dyDescent="0.2">
      <c r="A110" s="196"/>
    </row>
    <row r="111" spans="1:3" x14ac:dyDescent="0.2">
      <c r="A111" s="196"/>
    </row>
    <row r="112" spans="1:3" x14ac:dyDescent="0.2">
      <c r="A112" s="196"/>
    </row>
    <row r="113" spans="1:3" x14ac:dyDescent="0.2">
      <c r="A113" s="196"/>
    </row>
    <row r="114" spans="1:3" x14ac:dyDescent="0.2">
      <c r="A114" s="196"/>
    </row>
    <row r="115" spans="1:3" x14ac:dyDescent="0.2">
      <c r="A115" s="196"/>
    </row>
    <row r="116" spans="1:3" x14ac:dyDescent="0.2">
      <c r="A116" s="196"/>
    </row>
    <row r="117" spans="1:3" x14ac:dyDescent="0.2">
      <c r="A117" s="196"/>
    </row>
    <row r="118" spans="1:3" x14ac:dyDescent="0.2">
      <c r="A118" s="196"/>
    </row>
    <row r="119" spans="1:3" x14ac:dyDescent="0.2">
      <c r="A119" s="196"/>
    </row>
    <row r="120" spans="1:3" x14ac:dyDescent="0.2">
      <c r="A120" s="196"/>
    </row>
    <row r="121" spans="1:3" x14ac:dyDescent="0.2">
      <c r="A121" s="196"/>
    </row>
    <row r="122" spans="1:3" x14ac:dyDescent="0.2">
      <c r="A122" s="196"/>
    </row>
    <row r="123" spans="1:3" x14ac:dyDescent="0.2">
      <c r="A123" s="196"/>
    </row>
    <row r="124" spans="1:3" x14ac:dyDescent="0.2">
      <c r="A124" s="196"/>
      <c r="C124" s="197"/>
    </row>
    <row r="125" spans="1:3" x14ac:dyDescent="0.2">
      <c r="A125" s="196"/>
      <c r="C125" s="197"/>
    </row>
    <row r="126" spans="1:3" x14ac:dyDescent="0.2">
      <c r="A126" s="196"/>
    </row>
    <row r="127" spans="1:3" x14ac:dyDescent="0.2">
      <c r="A127" s="196"/>
    </row>
    <row r="128" spans="1:3" x14ac:dyDescent="0.2">
      <c r="A128" s="196"/>
      <c r="C128" s="197"/>
    </row>
    <row r="129" spans="1:3" x14ac:dyDescent="0.2">
      <c r="A129" s="196"/>
    </row>
    <row r="130" spans="1:3" x14ac:dyDescent="0.2">
      <c r="A130" s="196"/>
    </row>
    <row r="131" spans="1:3" x14ac:dyDescent="0.2">
      <c r="A131" s="196"/>
      <c r="C131" s="197"/>
    </row>
    <row r="132" spans="1:3" x14ac:dyDescent="0.2">
      <c r="A132" s="196"/>
    </row>
    <row r="133" spans="1:3" x14ac:dyDescent="0.2">
      <c r="A133" s="196"/>
    </row>
    <row r="134" spans="1:3" x14ac:dyDescent="0.2">
      <c r="A134" s="196"/>
    </row>
    <row r="135" spans="1:3" x14ac:dyDescent="0.2">
      <c r="A135" s="196"/>
    </row>
    <row r="136" spans="1:3" x14ac:dyDescent="0.2">
      <c r="A136" s="196"/>
    </row>
    <row r="137" spans="1:3" x14ac:dyDescent="0.2">
      <c r="A137" s="196"/>
    </row>
    <row r="138" spans="1:3" x14ac:dyDescent="0.2">
      <c r="A138" s="196"/>
    </row>
    <row r="139" spans="1:3" x14ac:dyDescent="0.2">
      <c r="A139" s="196"/>
    </row>
    <row r="140" spans="1:3" x14ac:dyDescent="0.2">
      <c r="A140" s="196"/>
    </row>
    <row r="141" spans="1:3" x14ac:dyDescent="0.2">
      <c r="A141" s="196"/>
    </row>
    <row r="142" spans="1:3" x14ac:dyDescent="0.2">
      <c r="A142" s="196"/>
    </row>
    <row r="143" spans="1:3" x14ac:dyDescent="0.2">
      <c r="A143" s="196"/>
    </row>
    <row r="144" spans="1:3" x14ac:dyDescent="0.2">
      <c r="A144" s="196"/>
    </row>
    <row r="145" spans="1:3" x14ac:dyDescent="0.2">
      <c r="A145" s="196"/>
      <c r="C145" s="197"/>
    </row>
    <row r="146" spans="1:3" x14ac:dyDescent="0.2">
      <c r="A146" s="196"/>
    </row>
    <row r="147" spans="1:3" x14ac:dyDescent="0.2">
      <c r="A147" s="196"/>
    </row>
    <row r="148" spans="1:3" x14ac:dyDescent="0.2">
      <c r="A148" s="196"/>
    </row>
    <row r="149" spans="1:3" x14ac:dyDescent="0.2">
      <c r="A149" s="196"/>
      <c r="C149" s="197"/>
    </row>
    <row r="150" spans="1:3" x14ac:dyDescent="0.2">
      <c r="A150" s="196"/>
    </row>
    <row r="151" spans="1:3" x14ac:dyDescent="0.2">
      <c r="A151" s="196"/>
    </row>
    <row r="152" spans="1:3" x14ac:dyDescent="0.2">
      <c r="A152" s="196"/>
    </row>
    <row r="153" spans="1:3" x14ac:dyDescent="0.2">
      <c r="A153" s="196"/>
    </row>
    <row r="154" spans="1:3" x14ac:dyDescent="0.2">
      <c r="A154" s="196"/>
    </row>
    <row r="155" spans="1:3" x14ac:dyDescent="0.2">
      <c r="A155" s="196"/>
    </row>
    <row r="156" spans="1:3" x14ac:dyDescent="0.2">
      <c r="A156" s="196"/>
    </row>
    <row r="157" spans="1:3" x14ac:dyDescent="0.2">
      <c r="A157" s="196"/>
    </row>
    <row r="158" spans="1:3" x14ac:dyDescent="0.2">
      <c r="A158" s="196"/>
    </row>
    <row r="159" spans="1:3" x14ac:dyDescent="0.2">
      <c r="A159" s="196"/>
    </row>
    <row r="160" spans="1:3" x14ac:dyDescent="0.2">
      <c r="A160" s="196"/>
    </row>
    <row r="161" spans="1:1" x14ac:dyDescent="0.2">
      <c r="A161" s="196"/>
    </row>
    <row r="162" spans="1:1" x14ac:dyDescent="0.2">
      <c r="A162" s="196"/>
    </row>
    <row r="163" spans="1:1" x14ac:dyDescent="0.2">
      <c r="A163" s="196"/>
    </row>
    <row r="164" spans="1:1" x14ac:dyDescent="0.2">
      <c r="A164" s="196"/>
    </row>
    <row r="165" spans="1:1" x14ac:dyDescent="0.2">
      <c r="A165" s="196"/>
    </row>
    <row r="166" spans="1:1" x14ac:dyDescent="0.2">
      <c r="A166" s="196"/>
    </row>
    <row r="167" spans="1:1" x14ac:dyDescent="0.2">
      <c r="A167" s="196"/>
    </row>
    <row r="168" spans="1:1" x14ac:dyDescent="0.2">
      <c r="A168" s="196"/>
    </row>
    <row r="169" spans="1:1" x14ac:dyDescent="0.2">
      <c r="A169" s="196"/>
    </row>
    <row r="170" spans="1:1" x14ac:dyDescent="0.2">
      <c r="A170" s="196"/>
    </row>
    <row r="171" spans="1:1" x14ac:dyDescent="0.2">
      <c r="A171" s="196"/>
    </row>
    <row r="172" spans="1:1" x14ac:dyDescent="0.2">
      <c r="A172" s="196"/>
    </row>
    <row r="173" spans="1:1" x14ac:dyDescent="0.2">
      <c r="A173" s="196"/>
    </row>
    <row r="174" spans="1:1" x14ac:dyDescent="0.2">
      <c r="A174" s="196"/>
    </row>
    <row r="175" spans="1:1" x14ac:dyDescent="0.2">
      <c r="A175" s="196"/>
    </row>
    <row r="176" spans="1:1" x14ac:dyDescent="0.2">
      <c r="A176" s="196"/>
    </row>
    <row r="177" spans="1:3" x14ac:dyDescent="0.2">
      <c r="A177" s="196"/>
    </row>
    <row r="178" spans="1:3" x14ac:dyDescent="0.2">
      <c r="A178" s="196"/>
    </row>
    <row r="179" spans="1:3" x14ac:dyDescent="0.2">
      <c r="A179" s="196"/>
    </row>
    <row r="180" spans="1:3" x14ac:dyDescent="0.2">
      <c r="A180" s="196"/>
      <c r="C180" s="197"/>
    </row>
    <row r="181" spans="1:3" x14ac:dyDescent="0.2">
      <c r="A181" s="196"/>
    </row>
    <row r="182" spans="1:3" x14ac:dyDescent="0.2">
      <c r="A182" s="196"/>
    </row>
    <row r="183" spans="1:3" x14ac:dyDescent="0.2">
      <c r="A183" s="196"/>
    </row>
    <row r="184" spans="1:3" x14ac:dyDescent="0.2">
      <c r="A184" s="196"/>
    </row>
    <row r="185" spans="1:3" x14ac:dyDescent="0.2">
      <c r="A185" s="196"/>
    </row>
    <row r="186" spans="1:3" x14ac:dyDescent="0.2">
      <c r="A186" s="196"/>
    </row>
    <row r="187" spans="1:3" x14ac:dyDescent="0.2">
      <c r="A187" s="196"/>
    </row>
    <row r="188" spans="1:3" x14ac:dyDescent="0.2">
      <c r="A188" s="196"/>
    </row>
    <row r="189" spans="1:3" x14ac:dyDescent="0.2">
      <c r="A189" s="196"/>
    </row>
    <row r="190" spans="1:3" x14ac:dyDescent="0.2">
      <c r="A190" s="196"/>
    </row>
    <row r="191" spans="1:3" x14ac:dyDescent="0.2">
      <c r="A191" s="196"/>
    </row>
    <row r="192" spans="1:3" x14ac:dyDescent="0.2">
      <c r="A192" s="196"/>
    </row>
    <row r="193" spans="1:3" x14ac:dyDescent="0.2">
      <c r="A193" s="196"/>
    </row>
    <row r="194" spans="1:3" x14ac:dyDescent="0.2">
      <c r="A194" s="196"/>
    </row>
    <row r="195" spans="1:3" x14ac:dyDescent="0.2">
      <c r="A195" s="196"/>
    </row>
    <row r="196" spans="1:3" x14ac:dyDescent="0.2">
      <c r="A196" s="196"/>
    </row>
    <row r="197" spans="1:3" x14ac:dyDescent="0.2">
      <c r="A197" s="196"/>
    </row>
    <row r="198" spans="1:3" x14ac:dyDescent="0.2">
      <c r="A198" s="196"/>
    </row>
    <row r="199" spans="1:3" x14ac:dyDescent="0.2">
      <c r="A199" s="196"/>
    </row>
    <row r="200" spans="1:3" x14ac:dyDescent="0.2">
      <c r="A200" s="196"/>
    </row>
    <row r="201" spans="1:3" x14ac:dyDescent="0.2">
      <c r="A201" s="196"/>
    </row>
    <row r="202" spans="1:3" x14ac:dyDescent="0.2">
      <c r="A202" s="196"/>
    </row>
    <row r="203" spans="1:3" x14ac:dyDescent="0.2">
      <c r="A203" s="196"/>
    </row>
    <row r="204" spans="1:3" x14ac:dyDescent="0.2">
      <c r="A204" s="196"/>
    </row>
    <row r="205" spans="1:3" x14ac:dyDescent="0.2">
      <c r="A205" s="196"/>
    </row>
    <row r="206" spans="1:3" x14ac:dyDescent="0.2">
      <c r="A206" s="196"/>
      <c r="C206" s="197"/>
    </row>
    <row r="207" spans="1:3" x14ac:dyDescent="0.2">
      <c r="A207" s="196"/>
    </row>
    <row r="208" spans="1:3" x14ac:dyDescent="0.2">
      <c r="A208" s="196"/>
    </row>
    <row r="209" spans="1:1" x14ac:dyDescent="0.2">
      <c r="A209" s="196"/>
    </row>
    <row r="210" spans="1:1" x14ac:dyDescent="0.2">
      <c r="A210" s="196"/>
    </row>
    <row r="211" spans="1:1" x14ac:dyDescent="0.2">
      <c r="A211" s="196"/>
    </row>
    <row r="212" spans="1:1" x14ac:dyDescent="0.2">
      <c r="A212" s="196"/>
    </row>
    <row r="213" spans="1:1" x14ac:dyDescent="0.2">
      <c r="A213" s="196"/>
    </row>
    <row r="214" spans="1:1" x14ac:dyDescent="0.2">
      <c r="A214" s="196"/>
    </row>
    <row r="215" spans="1:1" x14ac:dyDescent="0.2">
      <c r="A215" s="196"/>
    </row>
    <row r="216" spans="1:1" x14ac:dyDescent="0.2">
      <c r="A216" s="196"/>
    </row>
    <row r="217" spans="1:1" x14ac:dyDescent="0.2">
      <c r="A217" s="196"/>
    </row>
    <row r="218" spans="1:1" x14ac:dyDescent="0.2">
      <c r="A218" s="196"/>
    </row>
    <row r="219" spans="1:1" x14ac:dyDescent="0.2">
      <c r="A219" s="196"/>
    </row>
    <row r="220" spans="1:1" x14ac:dyDescent="0.2">
      <c r="A220" s="196"/>
    </row>
    <row r="221" spans="1:1" x14ac:dyDescent="0.2">
      <c r="A221" s="196"/>
    </row>
    <row r="222" spans="1:1" x14ac:dyDescent="0.2">
      <c r="A222" s="196"/>
    </row>
    <row r="223" spans="1:1" x14ac:dyDescent="0.2">
      <c r="A223" s="196"/>
    </row>
    <row r="224" spans="1:1" x14ac:dyDescent="0.2">
      <c r="A224" s="196"/>
    </row>
    <row r="225" spans="1:3" x14ac:dyDescent="0.2">
      <c r="A225" s="196"/>
    </row>
    <row r="226" spans="1:3" x14ac:dyDescent="0.2">
      <c r="A226" s="196"/>
    </row>
    <row r="227" spans="1:3" x14ac:dyDescent="0.2">
      <c r="A227" s="196"/>
      <c r="C227" s="197"/>
    </row>
    <row r="228" spans="1:3" x14ac:dyDescent="0.2">
      <c r="A228" s="196"/>
    </row>
    <row r="229" spans="1:3" x14ac:dyDescent="0.2">
      <c r="A229" s="196"/>
    </row>
    <row r="230" spans="1:3" x14ac:dyDescent="0.2">
      <c r="A230" s="196"/>
    </row>
    <row r="231" spans="1:3" x14ac:dyDescent="0.2">
      <c r="A231" s="196"/>
      <c r="C231" s="197"/>
    </row>
    <row r="232" spans="1:3" x14ac:dyDescent="0.2">
      <c r="A232" s="196"/>
    </row>
    <row r="233" spans="1:3" x14ac:dyDescent="0.2">
      <c r="A233" s="196"/>
    </row>
    <row r="234" spans="1:3" x14ac:dyDescent="0.2">
      <c r="A234" s="196"/>
    </row>
    <row r="235" spans="1:3" x14ac:dyDescent="0.2">
      <c r="A235" s="196"/>
    </row>
    <row r="236" spans="1:3" x14ac:dyDescent="0.2">
      <c r="A236" s="196"/>
    </row>
    <row r="237" spans="1:3" x14ac:dyDescent="0.2">
      <c r="A237" s="196"/>
    </row>
    <row r="238" spans="1:3" x14ac:dyDescent="0.2">
      <c r="A238" s="196"/>
    </row>
    <row r="239" spans="1:3" x14ac:dyDescent="0.2">
      <c r="A239" s="196"/>
    </row>
    <row r="240" spans="1:3" x14ac:dyDescent="0.2">
      <c r="A240" s="196"/>
    </row>
    <row r="241" spans="1:1" x14ac:dyDescent="0.2">
      <c r="A241" s="196"/>
    </row>
    <row r="242" spans="1:1" x14ac:dyDescent="0.2">
      <c r="A242" s="196"/>
    </row>
    <row r="243" spans="1:1" x14ac:dyDescent="0.2">
      <c r="A243" s="196"/>
    </row>
    <row r="244" spans="1:1" x14ac:dyDescent="0.2">
      <c r="A244" s="196"/>
    </row>
    <row r="245" spans="1:1" x14ac:dyDescent="0.2">
      <c r="A245" s="196"/>
    </row>
    <row r="246" spans="1:1" x14ac:dyDescent="0.2">
      <c r="A246" s="196"/>
    </row>
    <row r="247" spans="1:1" x14ac:dyDescent="0.2">
      <c r="A247" s="196"/>
    </row>
    <row r="248" spans="1:1" x14ac:dyDescent="0.2">
      <c r="A248" s="196"/>
    </row>
    <row r="249" spans="1:1" x14ac:dyDescent="0.2">
      <c r="A249" s="196"/>
    </row>
    <row r="250" spans="1:1" x14ac:dyDescent="0.2">
      <c r="A250" s="196"/>
    </row>
    <row r="251" spans="1:1" x14ac:dyDescent="0.2">
      <c r="A251" s="196"/>
    </row>
    <row r="252" spans="1:1" x14ac:dyDescent="0.2">
      <c r="A252" s="196"/>
    </row>
    <row r="253" spans="1:1" x14ac:dyDescent="0.2">
      <c r="A253" s="196"/>
    </row>
    <row r="254" spans="1:1" x14ac:dyDescent="0.2">
      <c r="A254" s="196"/>
    </row>
    <row r="255" spans="1:1" x14ac:dyDescent="0.2">
      <c r="A255" s="196"/>
    </row>
    <row r="256" spans="1:1" x14ac:dyDescent="0.2">
      <c r="A256" s="196"/>
    </row>
    <row r="257" spans="1:3" x14ac:dyDescent="0.2">
      <c r="A257" s="196"/>
    </row>
    <row r="258" spans="1:3" x14ac:dyDescent="0.2">
      <c r="A258" s="196"/>
    </row>
    <row r="259" spans="1:3" x14ac:dyDescent="0.2">
      <c r="A259" s="196"/>
    </row>
    <row r="260" spans="1:3" x14ac:dyDescent="0.2">
      <c r="A260" s="196"/>
    </row>
    <row r="261" spans="1:3" x14ac:dyDescent="0.2">
      <c r="A261" s="196"/>
    </row>
    <row r="262" spans="1:3" x14ac:dyDescent="0.2">
      <c r="A262" s="196"/>
    </row>
    <row r="263" spans="1:3" x14ac:dyDescent="0.2">
      <c r="A263" s="196"/>
    </row>
    <row r="264" spans="1:3" x14ac:dyDescent="0.2">
      <c r="A264" s="196"/>
    </row>
    <row r="265" spans="1:3" x14ac:dyDescent="0.2">
      <c r="A265" s="196"/>
    </row>
    <row r="266" spans="1:3" x14ac:dyDescent="0.2">
      <c r="A266" s="196"/>
    </row>
    <row r="267" spans="1:3" x14ac:dyDescent="0.2">
      <c r="A267" s="196"/>
    </row>
    <row r="268" spans="1:3" x14ac:dyDescent="0.2">
      <c r="A268" s="196"/>
    </row>
    <row r="269" spans="1:3" x14ac:dyDescent="0.2">
      <c r="A269" s="196"/>
    </row>
    <row r="270" spans="1:3" x14ac:dyDescent="0.2">
      <c r="A270" s="196"/>
    </row>
    <row r="271" spans="1:3" x14ac:dyDescent="0.2">
      <c r="A271" s="196"/>
      <c r="C271" s="197"/>
    </row>
    <row r="272" spans="1:3" x14ac:dyDescent="0.2">
      <c r="A272" s="196"/>
    </row>
    <row r="273" spans="1:3" x14ac:dyDescent="0.2">
      <c r="A273" s="196"/>
    </row>
    <row r="274" spans="1:3" x14ac:dyDescent="0.2">
      <c r="A274" s="196"/>
    </row>
    <row r="275" spans="1:3" x14ac:dyDescent="0.2">
      <c r="A275" s="196"/>
    </row>
    <row r="276" spans="1:3" x14ac:dyDescent="0.2">
      <c r="A276" s="196"/>
    </row>
    <row r="277" spans="1:3" x14ac:dyDescent="0.2">
      <c r="A277" s="196"/>
    </row>
    <row r="278" spans="1:3" x14ac:dyDescent="0.2">
      <c r="A278" s="196"/>
    </row>
    <row r="279" spans="1:3" x14ac:dyDescent="0.2">
      <c r="A279" s="196"/>
    </row>
    <row r="280" spans="1:3" x14ac:dyDescent="0.2">
      <c r="A280" s="196"/>
    </row>
    <row r="281" spans="1:3" x14ac:dyDescent="0.2">
      <c r="A281" s="196"/>
    </row>
    <row r="282" spans="1:3" x14ac:dyDescent="0.2">
      <c r="A282" s="196"/>
      <c r="C282" s="197"/>
    </row>
    <row r="283" spans="1:3" x14ac:dyDescent="0.2">
      <c r="A283" s="196"/>
    </row>
    <row r="284" spans="1:3" x14ac:dyDescent="0.2">
      <c r="A284" s="196"/>
    </row>
    <row r="285" spans="1:3" x14ac:dyDescent="0.2">
      <c r="A285" s="196"/>
    </row>
    <row r="286" spans="1:3" x14ac:dyDescent="0.2">
      <c r="A286" s="196"/>
    </row>
    <row r="287" spans="1:3" x14ac:dyDescent="0.2">
      <c r="A287" s="196"/>
    </row>
    <row r="288" spans="1:3" x14ac:dyDescent="0.2">
      <c r="A288" s="196"/>
    </row>
    <row r="289" spans="1:3" x14ac:dyDescent="0.2">
      <c r="A289" s="196"/>
    </row>
    <row r="290" spans="1:3" x14ac:dyDescent="0.2">
      <c r="A290" s="196"/>
    </row>
    <row r="291" spans="1:3" x14ac:dyDescent="0.2">
      <c r="A291" s="196"/>
    </row>
    <row r="292" spans="1:3" x14ac:dyDescent="0.2">
      <c r="A292" s="196"/>
    </row>
    <row r="293" spans="1:3" x14ac:dyDescent="0.2">
      <c r="A293" s="196"/>
    </row>
    <row r="294" spans="1:3" x14ac:dyDescent="0.2">
      <c r="A294" s="196"/>
    </row>
    <row r="295" spans="1:3" x14ac:dyDescent="0.2">
      <c r="A295" s="196"/>
    </row>
    <row r="296" spans="1:3" x14ac:dyDescent="0.2">
      <c r="A296" s="196"/>
      <c r="C296" s="197"/>
    </row>
    <row r="297" spans="1:3" x14ac:dyDescent="0.2">
      <c r="A297" s="196"/>
    </row>
    <row r="298" spans="1:3" x14ac:dyDescent="0.2">
      <c r="A298" s="196"/>
    </row>
    <row r="299" spans="1:3" x14ac:dyDescent="0.2">
      <c r="A299" s="196"/>
    </row>
    <row r="300" spans="1:3" x14ac:dyDescent="0.2">
      <c r="A300" s="196"/>
    </row>
    <row r="301" spans="1:3" x14ac:dyDescent="0.2">
      <c r="A301" s="196"/>
    </row>
    <row r="302" spans="1:3" x14ac:dyDescent="0.2">
      <c r="A302" s="196"/>
    </row>
    <row r="303" spans="1:3" x14ac:dyDescent="0.2">
      <c r="A303" s="196"/>
    </row>
    <row r="304" spans="1:3" x14ac:dyDescent="0.2">
      <c r="A304" s="196"/>
    </row>
    <row r="305" spans="1:1" x14ac:dyDescent="0.2">
      <c r="A305" s="196"/>
    </row>
    <row r="306" spans="1:1" x14ac:dyDescent="0.2">
      <c r="A306" s="196"/>
    </row>
    <row r="307" spans="1:1" x14ac:dyDescent="0.2">
      <c r="A307" s="196"/>
    </row>
    <row r="308" spans="1:1" x14ac:dyDescent="0.2">
      <c r="A308" s="196"/>
    </row>
    <row r="309" spans="1:1" x14ac:dyDescent="0.2">
      <c r="A309" s="196"/>
    </row>
    <row r="310" spans="1:1" x14ac:dyDescent="0.2">
      <c r="A310" s="196"/>
    </row>
    <row r="311" spans="1:1" x14ac:dyDescent="0.2">
      <c r="A311" s="196"/>
    </row>
    <row r="312" spans="1:1" x14ac:dyDescent="0.2">
      <c r="A312" s="196"/>
    </row>
    <row r="313" spans="1:1" x14ac:dyDescent="0.2">
      <c r="A313" s="196"/>
    </row>
    <row r="314" spans="1:1" x14ac:dyDescent="0.2">
      <c r="A314" s="196"/>
    </row>
    <row r="315" spans="1:1" x14ac:dyDescent="0.2">
      <c r="A315" s="196"/>
    </row>
    <row r="316" spans="1:1" x14ac:dyDescent="0.2">
      <c r="A316" s="196"/>
    </row>
    <row r="317" spans="1:1" x14ac:dyDescent="0.2">
      <c r="A317" s="196"/>
    </row>
    <row r="318" spans="1:1" x14ac:dyDescent="0.2">
      <c r="A318" s="196"/>
    </row>
    <row r="319" spans="1:1" x14ac:dyDescent="0.2">
      <c r="A319" s="196"/>
    </row>
    <row r="320" spans="1:1" x14ac:dyDescent="0.2">
      <c r="A320" s="196"/>
    </row>
    <row r="321" spans="1:3" x14ac:dyDescent="0.2">
      <c r="A321" s="196"/>
    </row>
    <row r="322" spans="1:3" x14ac:dyDescent="0.2">
      <c r="A322" s="196"/>
    </row>
    <row r="323" spans="1:3" x14ac:dyDescent="0.2">
      <c r="A323" s="196"/>
    </row>
    <row r="324" spans="1:3" x14ac:dyDescent="0.2">
      <c r="A324" s="196"/>
    </row>
    <row r="325" spans="1:3" x14ac:dyDescent="0.2">
      <c r="A325" s="196"/>
    </row>
    <row r="326" spans="1:3" x14ac:dyDescent="0.2">
      <c r="A326" s="196"/>
    </row>
    <row r="327" spans="1:3" x14ac:dyDescent="0.2">
      <c r="A327" s="196"/>
    </row>
    <row r="328" spans="1:3" x14ac:dyDescent="0.2">
      <c r="A328" s="196"/>
    </row>
    <row r="329" spans="1:3" x14ac:dyDescent="0.2">
      <c r="A329" s="196"/>
    </row>
    <row r="330" spans="1:3" x14ac:dyDescent="0.2">
      <c r="A330" s="196"/>
    </row>
    <row r="331" spans="1:3" x14ac:dyDescent="0.2">
      <c r="A331" s="196"/>
    </row>
    <row r="332" spans="1:3" x14ac:dyDescent="0.2">
      <c r="A332" s="196"/>
    </row>
    <row r="333" spans="1:3" x14ac:dyDescent="0.2">
      <c r="A333" s="196"/>
    </row>
    <row r="334" spans="1:3" x14ac:dyDescent="0.2">
      <c r="A334" s="196"/>
    </row>
    <row r="335" spans="1:3" x14ac:dyDescent="0.2">
      <c r="A335" s="196"/>
      <c r="C335" s="197"/>
    </row>
    <row r="336" spans="1:3" x14ac:dyDescent="0.2">
      <c r="A336" s="196"/>
      <c r="C336" s="197"/>
    </row>
    <row r="337" spans="1:1" x14ac:dyDescent="0.2">
      <c r="A337" s="196"/>
    </row>
    <row r="338" spans="1:1" x14ac:dyDescent="0.2">
      <c r="A338" s="196"/>
    </row>
    <row r="339" spans="1:1" x14ac:dyDescent="0.2">
      <c r="A339" s="196"/>
    </row>
    <row r="340" spans="1:1" x14ac:dyDescent="0.2">
      <c r="A340" s="196"/>
    </row>
    <row r="341" spans="1:1" x14ac:dyDescent="0.2">
      <c r="A341" s="196"/>
    </row>
    <row r="342" spans="1:1" x14ac:dyDescent="0.2">
      <c r="A342" s="196"/>
    </row>
    <row r="343" spans="1:1" x14ac:dyDescent="0.2">
      <c r="A343" s="196"/>
    </row>
    <row r="344" spans="1:1" x14ac:dyDescent="0.2">
      <c r="A344" s="196"/>
    </row>
    <row r="345" spans="1:1" x14ac:dyDescent="0.2">
      <c r="A345" s="196"/>
    </row>
    <row r="346" spans="1:1" x14ac:dyDescent="0.2">
      <c r="A346" s="196"/>
    </row>
    <row r="347" spans="1:1" x14ac:dyDescent="0.2">
      <c r="A347" s="196"/>
    </row>
    <row r="348" spans="1:1" x14ac:dyDescent="0.2">
      <c r="A348" s="196"/>
    </row>
    <row r="349" spans="1:1" x14ac:dyDescent="0.2">
      <c r="A349" s="196"/>
    </row>
    <row r="350" spans="1:1" x14ac:dyDescent="0.2">
      <c r="A350" s="196"/>
    </row>
    <row r="351" spans="1:1" x14ac:dyDescent="0.2">
      <c r="A351" s="196"/>
    </row>
    <row r="352" spans="1:1" x14ac:dyDescent="0.2">
      <c r="A352" s="196"/>
    </row>
    <row r="353" spans="1:1" x14ac:dyDescent="0.2">
      <c r="A353" s="196"/>
    </row>
    <row r="354" spans="1:1" x14ac:dyDescent="0.2">
      <c r="A354" s="196"/>
    </row>
    <row r="355" spans="1:1" x14ac:dyDescent="0.2">
      <c r="A355" s="196"/>
    </row>
    <row r="356" spans="1:1" x14ac:dyDescent="0.2">
      <c r="A356" s="196"/>
    </row>
    <row r="357" spans="1:1" x14ac:dyDescent="0.2">
      <c r="A357" s="196"/>
    </row>
    <row r="358" spans="1:1" x14ac:dyDescent="0.2">
      <c r="A358" s="196"/>
    </row>
    <row r="359" spans="1:1" x14ac:dyDescent="0.2">
      <c r="A359" s="196"/>
    </row>
    <row r="360" spans="1:1" x14ac:dyDescent="0.2">
      <c r="A360" s="196"/>
    </row>
    <row r="361" spans="1:1" x14ac:dyDescent="0.2">
      <c r="A361" s="196"/>
    </row>
  </sheetData>
  <mergeCells count="1">
    <mergeCell ref="G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B74235B97A346BAA6BED0989D1F83" ma:contentTypeVersion="0" ma:contentTypeDescription="Create a new document." ma:contentTypeScope="" ma:versionID="4beea40ce2fd0f4385e903ad7269d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251a6f59c3e4cce358f51931583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ED0B1-1991-4C0F-B4CB-B9C7ABDF3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24712-30A5-4B9B-BA29-DB3E73742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8975B2-64E0-4778-8715-B9B3C001D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2019-2020</vt:lpstr>
      <vt:lpstr>2020-2021</vt:lpstr>
      <vt:lpstr>2021-2022</vt:lpstr>
      <vt:lpstr>2022-2023</vt:lpstr>
      <vt:lpstr>2023-2024</vt:lpstr>
      <vt:lpstr>2024-2025</vt:lpstr>
      <vt:lpstr>2025-2026</vt:lpstr>
      <vt:lpstr>Flow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Weekes</dc:creator>
  <cp:keywords/>
  <dc:description/>
  <cp:lastModifiedBy>Liam Golding</cp:lastModifiedBy>
  <cp:revision/>
  <cp:lastPrinted>2024-12-17T02:46:57Z</cp:lastPrinted>
  <dcterms:created xsi:type="dcterms:W3CDTF">1996-10-14T23:33:28Z</dcterms:created>
  <dcterms:modified xsi:type="dcterms:W3CDTF">2025-06-23T23:55:29Z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0x010100576B74235B97A346BAA6BED0989D1F83</vt:lpwstr>
  </property>
</Properties>
</file>